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9035" windowHeight="12780" activeTab="0"/>
  </bookViews>
  <sheets>
    <sheet name="Izmjene i dopune Plana" sheetId="1" r:id="rId1"/>
  </sheets>
  <definedNames/>
  <calcPr fullCalcOnLoad="1"/>
</workbook>
</file>

<file path=xl/sharedStrings.xml><?xml version="1.0" encoding="utf-8"?>
<sst xmlns="http://schemas.openxmlformats.org/spreadsheetml/2006/main" count="610" uniqueCount="490">
  <si>
    <t xml:space="preserve">    "AGENCIJA ZA VODNO PODRUČJE RIJEKE SAVE"</t>
  </si>
  <si>
    <t xml:space="preserve">                               S A R A J E V O</t>
  </si>
  <si>
    <t xml:space="preserve">"AGENCIJE ZA VODNO PODRUČJE RIJEKE SAVE" SARAJEVO </t>
  </si>
  <si>
    <t>ZA 2012. GODINU</t>
  </si>
  <si>
    <t>I- PRIHODI I DRUGA SREDSTVA:</t>
  </si>
  <si>
    <t>Red. broj</t>
  </si>
  <si>
    <t>IZVORI SREDSTAVA</t>
  </si>
  <si>
    <t>OKVIRNI PLAN</t>
  </si>
  <si>
    <t>PLAN</t>
  </si>
  <si>
    <t>IZMJENE I DOPUNE PLANA</t>
  </si>
  <si>
    <t>2012.GODINA</t>
  </si>
  <si>
    <t>2011. GODINA</t>
  </si>
  <si>
    <t>2012. GODINA</t>
  </si>
  <si>
    <t>1.</t>
  </si>
  <si>
    <t>OPĆA VODNA NAKNADA (722529)</t>
  </si>
  <si>
    <t>2.</t>
  </si>
  <si>
    <t>POSEBNE VODNE NAKNADE</t>
  </si>
  <si>
    <t>2.1.</t>
  </si>
  <si>
    <t>Posebna vodna naknada za korištenje površinskih i podzemnih voda (722523, 722524, 722525)</t>
  </si>
  <si>
    <t>2.2.</t>
  </si>
  <si>
    <t>2.3.</t>
  </si>
  <si>
    <t>Posebna vodna naknada za zaštitu voda od vlasnika transportnih sredstava koja na pogon koriste naftu i naftne derivate (722521)</t>
  </si>
  <si>
    <t>2.4.</t>
  </si>
  <si>
    <t xml:space="preserve">Posebna vodna naknada za zaštitu voda za ispuštanje otpadnih voda, uzgoj ribe, proizvodnju ili uvoz vještačkog đubriva i hemikalija za zaštitu bilja (722522) </t>
  </si>
  <si>
    <t>2.5.</t>
  </si>
  <si>
    <t>Posebna vodna naknada za vađenje materijala iz vodotoka (722527)</t>
  </si>
  <si>
    <t>2.6.</t>
  </si>
  <si>
    <t>Posebne vodne naknade iz prethodnih godina (777776)</t>
  </si>
  <si>
    <t>3.</t>
  </si>
  <si>
    <t>OSTALI IZVORI PRIHODA</t>
  </si>
  <si>
    <t>Ukupno novi vlastiti prihodi (1+2+3):</t>
  </si>
  <si>
    <t>4.</t>
  </si>
  <si>
    <t>VIŠAK PRIHODA NAD RASHODIMA IZ PRETHODNIH GODINA</t>
  </si>
  <si>
    <t>5.</t>
  </si>
  <si>
    <t>PRENESENA NAMJENSKA SREDSTVA BUDŽETA FEDERACIJE BiH</t>
  </si>
  <si>
    <t>6.</t>
  </si>
  <si>
    <t xml:space="preserve">SREDSTVA AMORTIZACIJE </t>
  </si>
  <si>
    <t>SVEUKUPNO (1+2+3+4+5+6):</t>
  </si>
  <si>
    <t>II - PLAN USMJERAVANJA PRIHODA PO NAMJENAMA (RASHODI):</t>
  </si>
  <si>
    <t>STAVKA PLANA</t>
  </si>
  <si>
    <t>NAZIV STAVKE</t>
  </si>
  <si>
    <t>OKVIRNI PLAN 2012. GODINA</t>
  </si>
  <si>
    <t>PLAN 2011. GODINA</t>
  </si>
  <si>
    <t>PLAN 2012. GODINA</t>
  </si>
  <si>
    <t>A.</t>
  </si>
  <si>
    <t>UPRAVLJANJE VODAMA NA VODNOM PODRUČJU RIJEKE SAVE</t>
  </si>
  <si>
    <t>B.</t>
  </si>
  <si>
    <t>TEKUĆA I INVESTICIONA ULAGANJA U VODNE OBJEKTE</t>
  </si>
  <si>
    <t>C.</t>
  </si>
  <si>
    <t>DRUGI POSLOVI I ZADACI IZ NADLEŽNOSTI AGENCIJE</t>
  </si>
  <si>
    <t>D.</t>
  </si>
  <si>
    <t>TROŠKOVI RADA I POSLOVANJA AGENCIJE</t>
  </si>
  <si>
    <t>E.</t>
  </si>
  <si>
    <t>PRENESENE OBAVEZE IZ PRETHODNE GODINE, NAMJENSKA SREDSTVA BUDŽETA FEDERACIJE BIH I NABAVKA STALNIH SREDSTAVA</t>
  </si>
  <si>
    <t>F.</t>
  </si>
  <si>
    <t>REZERVA</t>
  </si>
  <si>
    <t>UKUPNO (A+B+C+D+E+F):</t>
  </si>
  <si>
    <t>A.1.</t>
  </si>
  <si>
    <t>IZRADA STRATEŠKO-PLANSKE DOKUMENTACIJE</t>
  </si>
  <si>
    <t>A.2.</t>
  </si>
  <si>
    <t>MONITORING VODA</t>
  </si>
  <si>
    <t>A.3.</t>
  </si>
  <si>
    <t>INFORMACIONI SISTEM VODA (ISV)</t>
  </si>
  <si>
    <t>A.4.</t>
  </si>
  <si>
    <t>AKTIVNOSTI UPRAVLJANJA VODAMA</t>
  </si>
  <si>
    <t>A.5.</t>
  </si>
  <si>
    <t>IZDAVANJE VODNIH AKATA</t>
  </si>
  <si>
    <t>A.6.</t>
  </si>
  <si>
    <t>JAVNOST RADA I PODIZANJE JAVNE SVIJESTI O VODI</t>
  </si>
  <si>
    <t>A.7.</t>
  </si>
  <si>
    <t xml:space="preserve">OBAVEZE PO MEĐUNARODNIM KONVENCIJAMA I UGOVORIMA </t>
  </si>
  <si>
    <t>A.8.</t>
  </si>
  <si>
    <t>PRIKUPLJANJE  I KONTROLA OBRAČUNA I PLAĆANJA VODNIH NAKNADA</t>
  </si>
  <si>
    <t>A.9.</t>
  </si>
  <si>
    <t>TROŠKOVI ANGAŽOVANJA SARADNIKA</t>
  </si>
  <si>
    <t>UKUPNO A:</t>
  </si>
  <si>
    <t>B.1.</t>
  </si>
  <si>
    <t>ZAŠTITNI VODNI OBJEKTI U VLASNIŠTVU FEDERACIJE BiH</t>
  </si>
  <si>
    <t>B.2.</t>
  </si>
  <si>
    <t>PREVENTIVNE AKTIVNOSTI I RADOVI ODBRANE OD POPLAVA NA POVRŠINSKIM VODAMA I KATEGORIJE</t>
  </si>
  <si>
    <t>B.3.</t>
  </si>
  <si>
    <t xml:space="preserve">OBJEKTI KORIŠTENJA VODA, ZAŠTITE VODA I ZAŠTITE OD VODA NA POVRŠINSKIM VODAMA II KATEGORIJE </t>
  </si>
  <si>
    <t>UKUPNO B:</t>
  </si>
  <si>
    <t>C.1.</t>
  </si>
  <si>
    <t>IMPLEMENTACIJA PROJEKATA KOJI SE FINANSIRAJU IZ KREDITNIH I DONATORSKIH SREDSTAVA, BUDŽETA FEDERACIJE BiH itd I PREKOGRANIČNA SARADNJA</t>
  </si>
  <si>
    <t>C.2.</t>
  </si>
  <si>
    <t>OSTALI POSLOVI I ZADACI AGENCIJE</t>
  </si>
  <si>
    <t>UKUPNO C:</t>
  </si>
  <si>
    <t>D.1.</t>
  </si>
  <si>
    <t>BRUTO PLATE I TROŠKOVI POSLOVANJA AGENCIJE</t>
  </si>
  <si>
    <t>D.2.</t>
  </si>
  <si>
    <t>OSTALI RASHODI RADA I POSLOVANJA AGENCIJE</t>
  </si>
  <si>
    <t>UKUPNO D:</t>
  </si>
  <si>
    <t>PRENESENE OBAVEZE IZ PRETHODNE GODINE,NAMJENSKA SREDSTVA BUDŽETA FEDERACIJE BIH I NABAVKA STALNIH SREDSTAVA</t>
  </si>
  <si>
    <t>PLAN 2012</t>
  </si>
  <si>
    <t>IMPLEMENTACIJA PROJEKATA KOJI SE FINANSIRAJU IZ KREDITNIH I DONATORSKIH SREDSTAVA, BUDŽETA FEDERACIJE BiH itd.</t>
  </si>
  <si>
    <t>E.1.</t>
  </si>
  <si>
    <t>PRENESENI UGOVORENI RADOVI I USLUGE IZ PRETHODNE GODINE</t>
  </si>
  <si>
    <t>E.2.</t>
  </si>
  <si>
    <t>NAMJENSKA SREDSTVA BUDŽETA FEDERACIJE BIH</t>
  </si>
  <si>
    <t>E.3.</t>
  </si>
  <si>
    <t>NABAVKA STALNIH SREDSTAVA</t>
  </si>
  <si>
    <t>UKUPNO E:</t>
  </si>
  <si>
    <t>A.1.1.</t>
  </si>
  <si>
    <t>Studija integralnog upravljanja vodnim resursima u slivu rijeke Bosne</t>
  </si>
  <si>
    <t>A.1.2.</t>
  </si>
  <si>
    <t>Analiza pritisaka i uticaja, procjena rizika podzemnih voda</t>
  </si>
  <si>
    <t xml:space="preserve">A.1.3. </t>
  </si>
  <si>
    <t>Izrada elaborata određivanja granica vodnog dobra uz vodotoke I kategorije  (Una - Bosanska Krupa, Sanica-Ključ, Spreča, Bosna - Visoko, Željeznica)</t>
  </si>
  <si>
    <t>A.1.4.</t>
  </si>
  <si>
    <t>Izrada preliminarne procjene rizika od poplava na vodotocima I kategorije</t>
  </si>
  <si>
    <t xml:space="preserve">A.1.5. </t>
  </si>
  <si>
    <t xml:space="preserve">Izrada metodologije za izradu mapa rizika i mapa opasnosti od polava na  vodotocima I kategorije </t>
  </si>
  <si>
    <t>A.2.1.</t>
  </si>
  <si>
    <t>Održavanje sistema automatskih hidroloških stanica na vodnom području rijeke Save u Federaciji BiH</t>
  </si>
  <si>
    <t>A.2.2.</t>
  </si>
  <si>
    <t>Monitoring površinskih voda- hidrometrija</t>
  </si>
  <si>
    <t>A.2.2.1.</t>
  </si>
  <si>
    <t>Hidrometrijska mjerenja za potrebe AVP Sava (laboratorijski monitoring, mjerenje za potrebe određivanja Q-h krivih proticaja)</t>
  </si>
  <si>
    <t>A.2.2.2.</t>
  </si>
  <si>
    <t>Određivanje kota "0" i snimanja poprečnih profila na hidrološkim stanicama. Geodetsko snimanje zabilježenih tragova velikih voda</t>
  </si>
  <si>
    <t>A.2.2.3.</t>
  </si>
  <si>
    <t>Obnova i postavljanje vodomjernih letvi</t>
  </si>
  <si>
    <t>A.2.2.4.</t>
  </si>
  <si>
    <t xml:space="preserve">Dnevno osmatranje vodostaja -osmatrači </t>
  </si>
  <si>
    <t>A.2.3.</t>
  </si>
  <si>
    <t xml:space="preserve">Intervencije po incidentnim zagađenjima </t>
  </si>
  <si>
    <t xml:space="preserve">A.3. </t>
  </si>
  <si>
    <t>A.3.1.</t>
  </si>
  <si>
    <t>Održavanje Informacionog sistema voda u Agenciji (održavanje ESRI ArcGIS softverskih licenci na godišnjem nivou, održavanje WEB GIS aplikacija, administriranje i održavanje ArcSDE prostorne baze podataka)</t>
  </si>
  <si>
    <t>A.3.2.</t>
  </si>
  <si>
    <t>Razvoj MODULA 3 ISV-a - Karakterizacijski modul za potrebe izrade Plana upravljanja i ispunjavanje ODV-a (sa drugim Agencijama)</t>
  </si>
  <si>
    <t>A.3.3.</t>
  </si>
  <si>
    <t>Prikupljanje, sistematizacija i unošenje podataka u ISV iz svih oblasti rada Agencije - Popuna prostorne baze podataka na slivu rijeke Une</t>
  </si>
  <si>
    <t>A.3.4.</t>
  </si>
  <si>
    <t xml:space="preserve">Priprema podloga za izradu matematskog hidrodinamičkog modela na vodotocima I kategorije </t>
  </si>
  <si>
    <t>A.3.4.1.</t>
  </si>
  <si>
    <t>Izrada matematskog hidrodinamičkog modela na slivu rijeke Une - poplavna područja na vodotocima Sana i Sanica</t>
  </si>
  <si>
    <t>A.3.4.2.</t>
  </si>
  <si>
    <t>Izrada matematskog hidrodinamičkog modela na slivu rijeke Une - poplavno područje Une na području Kulen Vakufa</t>
  </si>
  <si>
    <t>A.3.4.3.</t>
  </si>
  <si>
    <t xml:space="preserve">Priprema geodetskih podloga za izradu hidrodinamičkog modela, snimanje poprečnih profila korita vodotoka I kategorije, rijeka Una-Bihać i Bosanska Krupa </t>
  </si>
  <si>
    <t>A.3.4.4.</t>
  </si>
  <si>
    <t xml:space="preserve">Izrada DMR-a (digitalni model reljefa) korita i inundacionog područja u obuhvatu (poplavna područja) vodotoka I kategorije, rijeka Una-Bihać i Bosanska Krupa </t>
  </si>
  <si>
    <t>A.4.1.</t>
  </si>
  <si>
    <t xml:space="preserve">Hidrološka studija površinskih voda (HIS) - rijeka Vrbas </t>
  </si>
  <si>
    <t>A.4.2.</t>
  </si>
  <si>
    <t>Elaborat "Analiza režima voda na direktnim pritokama rijeke Bosne"</t>
  </si>
  <si>
    <t>A.4.3.</t>
  </si>
  <si>
    <t xml:space="preserve">Poboljšanje hidrodinamičkog modela rijeke Bosne </t>
  </si>
  <si>
    <t>A.4.4.</t>
  </si>
  <si>
    <t xml:space="preserve">Geodetsko snimanje objekata odbrane od poplava u Posavini </t>
  </si>
  <si>
    <t>A.4.5.</t>
  </si>
  <si>
    <t>Uticaj izgradnje luke u Orašju na zaštitne vodne objekte</t>
  </si>
  <si>
    <t>A.6.1.</t>
  </si>
  <si>
    <t>Izdavanje časopisa "Voda i mi"</t>
  </si>
  <si>
    <t>A.6.2.</t>
  </si>
  <si>
    <t>Obilježavanje Svjetskog dana voda</t>
  </si>
  <si>
    <t>A.6.3.</t>
  </si>
  <si>
    <t>Održavanje i razvoj internet portala Agencije, obezbjeđenje hostinga mail resursa, usluge razvoja internet tehnologija</t>
  </si>
  <si>
    <t>A.6.4.</t>
  </si>
  <si>
    <t>Prezentacija projekata i aktivnosti sektora voda u medijima</t>
  </si>
  <si>
    <t>A.6.5.</t>
  </si>
  <si>
    <t xml:space="preserve">Ostali programi podizanja javne svijesti </t>
  </si>
  <si>
    <t xml:space="preserve">A.7. </t>
  </si>
  <si>
    <t>OBAVEZE PO MEĐUNARODNIM KONVENCIJAMA I UGOVORIMA</t>
  </si>
  <si>
    <t>A.7.1.</t>
  </si>
  <si>
    <t>Konvencija o zaštiti rijeke Dunav</t>
  </si>
  <si>
    <t>A.7.2.</t>
  </si>
  <si>
    <t>Okvirni sporazum o slivu rijeke Save</t>
  </si>
  <si>
    <t>A.7.3.</t>
  </si>
  <si>
    <t>Druge obaveze (UNECE Konvencija, Bilateralni sporazum sa Rrepublikom Hrvatskom i drugi projekti)</t>
  </si>
  <si>
    <t>A.7.4.</t>
  </si>
  <si>
    <t>Otplata investicionih kredita</t>
  </si>
  <si>
    <t xml:space="preserve">A.8. </t>
  </si>
  <si>
    <t>PRIKUPLJANJE I KONTROLA OBRAČUNA I PLAĆANJA VODNIH NAKNADA</t>
  </si>
  <si>
    <t>A.8.1.</t>
  </si>
  <si>
    <t>Kontrola stepena zagađenja otpadnih voda zagađivača</t>
  </si>
  <si>
    <t>A.8.2.</t>
  </si>
  <si>
    <t>Troškovi naplate vodnih naknada</t>
  </si>
  <si>
    <t>A.9.1.</t>
  </si>
  <si>
    <t>Spoljni saradnici (podzakonski akti, programi radova, stručna mišljenja, elaborati itd)</t>
  </si>
  <si>
    <t>A.9.2.</t>
  </si>
  <si>
    <t>Revizija tehničke dokumentacije</t>
  </si>
  <si>
    <t>A.9.3.</t>
  </si>
  <si>
    <t>Stručni nadzor na realizaciji projekata AVP Sava</t>
  </si>
  <si>
    <t>B.1.1</t>
  </si>
  <si>
    <t>Troškovi pripreme i tekućeg održavanja objekata u vlasništvu FBiH</t>
  </si>
  <si>
    <t>B.1.1.1.</t>
  </si>
  <si>
    <t>Tekuće održavanje zaštitnih vodnih objekata na području Srednje Posavine</t>
  </si>
  <si>
    <t>B.1.1.2.</t>
  </si>
  <si>
    <t>Tekuće održavanje zaštitnih vodnih objekata na području Odžačke Posavine</t>
  </si>
  <si>
    <t>B.1.1.3.</t>
  </si>
  <si>
    <t>Tekuće održavanje zaštitnog vodnog objekta CS Đurići - Vučilovac na području Brčko distrikta (zajedno sa RS i Brčko distriktom)</t>
  </si>
  <si>
    <t>B.1.1.4.</t>
  </si>
  <si>
    <t>Tehničko osmatranje brana i akumulacija Hazna i Vidara u Gradačcu</t>
  </si>
  <si>
    <t>B.1.1.5.</t>
  </si>
  <si>
    <t>Tehnička zaštita objekata sistema odbrane od poplava</t>
  </si>
  <si>
    <t>B.1.1.6.</t>
  </si>
  <si>
    <t>Ostali troškovi na objektima u vlasništvu FBiH (električna energija, telefon,  i dr..)</t>
  </si>
  <si>
    <t>B.1.1.7.</t>
  </si>
  <si>
    <t xml:space="preserve">Troškovi odbrane od poplava na područjima koja su u nadležnosti Agencije </t>
  </si>
  <si>
    <t>B.1.1.8.</t>
  </si>
  <si>
    <t>Hitne intervencije na objektima u vlasništvu FBiH</t>
  </si>
  <si>
    <t>B.1.1.8.1.</t>
  </si>
  <si>
    <t>Sanacija oštećenja u tijelu savskog odbrambenog nasipa, dionica km9+650 do km 16+957</t>
  </si>
  <si>
    <t>B.1.1.8.2.</t>
  </si>
  <si>
    <t>Sanacija klizišta na savskom odbrambenom nasipu u Domaljevcu</t>
  </si>
  <si>
    <t>B.1.2.</t>
  </si>
  <si>
    <t>Troškovi investicionog održavanja objekata u vlasništvu FBiH</t>
  </si>
  <si>
    <t>B.1.2.1.</t>
  </si>
  <si>
    <t>Izrada glavnog projekta sanacije CS Tolisa</t>
  </si>
  <si>
    <t>B.1.2.2.</t>
  </si>
  <si>
    <t>Radovi na sanaciji CS Tolisa, općina Orašje</t>
  </si>
  <si>
    <t>B.1.2.3.</t>
  </si>
  <si>
    <t>Izrada Glavnog projekta rekonstrukcije savskog odbrambenog nasipa dionica Svilaj - Kadar u općini Odžak, dionica km 22+272 - km 27+117</t>
  </si>
  <si>
    <t>B.1.2.4.</t>
  </si>
  <si>
    <t>Rekonstrukcija savskog odbrambenog nasipa na poplavnom području Odžačka Posavina, dionica Prud - gravitacioni ispust (km 0+000 - km 3+000)</t>
  </si>
  <si>
    <t>B.1.2.5.</t>
  </si>
  <si>
    <t>Sanacija odvodnog kanala Vidovice</t>
  </si>
  <si>
    <t>B.1.2.6.</t>
  </si>
  <si>
    <t>Aktivnosti na izgradnji COP-a u Orašju</t>
  </si>
  <si>
    <t>B.1.2.7.</t>
  </si>
  <si>
    <t>Tretiranje bagremca na zaštitnim vodnim objektima u vlasništvu FBiH na području Posavskog kantona- pilot projekat</t>
  </si>
  <si>
    <t>B.1.2.8.</t>
  </si>
  <si>
    <t>Izgradnja pristupnog keja na lokalitetu Prud</t>
  </si>
  <si>
    <t>B.1.2.9.</t>
  </si>
  <si>
    <t>Hidrografsko snimanje korita rijeke Save</t>
  </si>
  <si>
    <t>B.1.2.10.</t>
  </si>
  <si>
    <t>Opremanje objekata čuvarskih kuća na području Posavskog kantona</t>
  </si>
  <si>
    <t>B.1.2.11.</t>
  </si>
  <si>
    <t>Izrada grube rešetke na gravitacionom ispustu Tolisa</t>
  </si>
  <si>
    <t>B.1.2.12.</t>
  </si>
  <si>
    <t>Defektaža za potrebe remonta pumpi na crpnim stanicama u vlasništvu FBiH</t>
  </si>
  <si>
    <t>B.1.2.13.</t>
  </si>
  <si>
    <t>Uređenje prostora brane i akumulacije Vidara</t>
  </si>
  <si>
    <t>B.1.2.14.</t>
  </si>
  <si>
    <t>Investiciono održavanje obaloutvrda na rijeci Bosni (Aga) i rijeci Savi (Grebnice)</t>
  </si>
  <si>
    <t>B.1.2.15.</t>
  </si>
  <si>
    <t>Dovršetak radova na uređenju desne obale rijeke Save u Orašju</t>
  </si>
  <si>
    <t>B.1.2.16.</t>
  </si>
  <si>
    <t>Čišćenje drenažnog kanalai zaštitnog pojasa savskog odbrambenog nasipa na području Odžačke Posavine (km3+000-km 6+000).</t>
  </si>
  <si>
    <t xml:space="preserve">B.2. </t>
  </si>
  <si>
    <t>B.2.1.</t>
  </si>
  <si>
    <t>Izrada projektne dokumentacije</t>
  </si>
  <si>
    <t>B.2.1.1.</t>
  </si>
  <si>
    <t>Glavni projekt regulacije rijeke Vrbas u dužini od 1000 m, u naselju Pavić polje, općina Gornji Vakuf</t>
  </si>
  <si>
    <t>B.2.1.2.</t>
  </si>
  <si>
    <t>Idejni projekat uređenja korita rijeke Spreče od Gračanice do Lukavca</t>
  </si>
  <si>
    <t>B.2.1.3.</t>
  </si>
  <si>
    <t xml:space="preserve">Glavni projekat uređenja Une u Kulen Vakufu </t>
  </si>
  <si>
    <t>B.2.1.4.</t>
  </si>
  <si>
    <t>Glavni projekta uređenja korita rijeke Bosne u Nemili</t>
  </si>
  <si>
    <t>B.2.1.5.</t>
  </si>
  <si>
    <t xml:space="preserve">Glavni projekat uređenja korita rijeke Bosne na ušću rijeka Gostović i Krivaja, Zavidovići </t>
  </si>
  <si>
    <t>B.2.1.6.</t>
  </si>
  <si>
    <t>Glavni projekat uređenja ušća Ljubinje i Vogošćice u Bosnu</t>
  </si>
  <si>
    <t>B.2.1.7.</t>
  </si>
  <si>
    <t>Idejni i glavni projekat uređenja korita rijeke Spreče od ušća Jale do Koksarinog mosta</t>
  </si>
  <si>
    <t>B.2.1.8.</t>
  </si>
  <si>
    <t xml:space="preserve">Glavni projekat uređenja rijeke Sane nizvodno od gradskog mosta u Sanskom Mostu </t>
  </si>
  <si>
    <t>B.2.1.9.</t>
  </si>
  <si>
    <t>Glavni projekat uređenja rijeke Bosne u naselju Svrake u općini Vogošća</t>
  </si>
  <si>
    <t>B.2.1.10.</t>
  </si>
  <si>
    <t>Izrada elaborata i druge tehničke dokumentacije</t>
  </si>
  <si>
    <t>B.2.1.10.1.</t>
  </si>
  <si>
    <t>Elaborat Uređenje korita rijeke Bosne u Sarajevskom polju</t>
  </si>
  <si>
    <t>B.2.1.10.2.</t>
  </si>
  <si>
    <t>Elaborat Uređenje korita rijeke Vrbas nizvodno od ušća Veseočice, općina Bugojno</t>
  </si>
  <si>
    <t>B.2.1.10.3.</t>
  </si>
  <si>
    <t>Elaborat Uređenje korita rijeke Spreče u MZ Klokotnica, općina Doboj-Istok</t>
  </si>
  <si>
    <t>B.2.1.10.4.</t>
  </si>
  <si>
    <t>Elaborat Čišćenje korita rijeke Vrbas uz magistralni put Gornji Vakuf-Bugojno</t>
  </si>
  <si>
    <t>B.2.1.10.5.</t>
  </si>
  <si>
    <t>Elaborat Uređenje obala rijeke Sane, Sanski Most</t>
  </si>
  <si>
    <t>B.2.1.10.6.</t>
  </si>
  <si>
    <t>Elaborat Zaštita lijeve obale rijeke Sane, općina Ključ</t>
  </si>
  <si>
    <t>B.2.1.10.7.</t>
  </si>
  <si>
    <t>Elaborat Regulacija lijeve obale rijeke Drine, Ustikolina</t>
  </si>
  <si>
    <t>B.2.1.10.8.</t>
  </si>
  <si>
    <t>Elaborat Zaštita lijeve obale rijeke Vrbas na ušću Plive, općina Jajce</t>
  </si>
  <si>
    <t>B.2.1.10.9.</t>
  </si>
  <si>
    <t>Elaborat Uređenje korita rijeke Tinje nizvodno od mosta, Srebrenik</t>
  </si>
  <si>
    <t>B.2.1.10.10.</t>
  </si>
  <si>
    <t>Elaborat Uređenje korita rijeke Bosne, Vogošća</t>
  </si>
  <si>
    <t>B.2.1.10.11.</t>
  </si>
  <si>
    <t>Elaborat Uređenje korita rijeke Spreče, Gračanica</t>
  </si>
  <si>
    <t>B.2.1.10.12.</t>
  </si>
  <si>
    <t>Elaborat Uređenje Korita rijeke Usore u Jelahu, općina Tešanj</t>
  </si>
  <si>
    <t>B.2.1.10.13.</t>
  </si>
  <si>
    <t>Ostali elaborati i druga tehnička dokumentacija</t>
  </si>
  <si>
    <t>B.2.2.</t>
  </si>
  <si>
    <t>Preventivni radovi na odbrani od poplava</t>
  </si>
  <si>
    <t>B.2.2.1.</t>
  </si>
  <si>
    <t>Uređenje korita rijeke Spreče, općina Lukavac, nizvodno od stacionaže km 2+119,28</t>
  </si>
  <si>
    <t>B.2.2.2.</t>
  </si>
  <si>
    <t>Uređenje korita rijeke Željeznice, općina Ilidža, uzvodno od Ratnog mosta</t>
  </si>
  <si>
    <t>B.2.2.3.</t>
  </si>
  <si>
    <t>Uređenje korita rijeke Vrbas, općina Donji Vakuf, od stacionaže km 0+414 do 0+460</t>
  </si>
  <si>
    <t>B.2.2.4.</t>
  </si>
  <si>
    <t>Uređenje korita rijeke Bosne u Sarajevskom polju</t>
  </si>
  <si>
    <t>B.2.2.5.</t>
  </si>
  <si>
    <t>Izgradnja obaloutvrde na lijevoj obali rijeke Bosne u Visokom (zaštita kolektora)</t>
  </si>
  <si>
    <t>B.2.2.6.</t>
  </si>
  <si>
    <t>Uređenje korita rijeke Vrbas (od km 0+000 do 0+152,40), općina Gornji Vakuf - Uskoplje</t>
  </si>
  <si>
    <t>B.2.2.7.</t>
  </si>
  <si>
    <t>Uređenje korita rijeke Vrbas, općina Bugojno, lokalitet nizvodno od ušća Veseočice</t>
  </si>
  <si>
    <t>B.2.2.8.</t>
  </si>
  <si>
    <t>Uređenje korita rijeke Une u Bihaću (uz učešće općine od 50%)</t>
  </si>
  <si>
    <t>B.2.2.9.</t>
  </si>
  <si>
    <t>Uređenje korita rijeke Krivaje u naselju Solun, općina Olovo</t>
  </si>
  <si>
    <t>B.2.2.10.</t>
  </si>
  <si>
    <t>Uređenje korita rijeke Spreče u MZ Klokotnica, općina Doboj-Istok</t>
  </si>
  <si>
    <t>B.2.2.11.</t>
  </si>
  <si>
    <t>Čišćenje korita rijeke Vrbas uz magistralni put Gornji Vakuf - Bugojno</t>
  </si>
  <si>
    <t>B.2.2.12.</t>
  </si>
  <si>
    <t xml:space="preserve">Uređenje obala rijeke Drine u Goraždu </t>
  </si>
  <si>
    <t>B.2.2.13.</t>
  </si>
  <si>
    <t>Uređenje korita rijeke Bosne u Žepču (Begov Han)</t>
  </si>
  <si>
    <t>B.2.2.14.</t>
  </si>
  <si>
    <t>Uređenje obala rijeke Sane, Sanski Most</t>
  </si>
  <si>
    <t>B.2.2.15.</t>
  </si>
  <si>
    <t>Zaštita lijeve obale rijeke Sane,  općina Ključ</t>
  </si>
  <si>
    <t>B.2.2.16.</t>
  </si>
  <si>
    <t xml:space="preserve">Regulacija lijeve obale Drine, Ustikolina </t>
  </si>
  <si>
    <t>B.2.2.17.</t>
  </si>
  <si>
    <t xml:space="preserve">Zaštita lijeve obale rijeke Vrbas na ušću Plive, općina Jajce </t>
  </si>
  <si>
    <t>B.2.2.18.</t>
  </si>
  <si>
    <t>Uređenje korita rijeke Tinje, nizvodno od mosta, Srebrenik</t>
  </si>
  <si>
    <t>B.2.2.19.</t>
  </si>
  <si>
    <t>Uređenje korita rijeke Bosne u Vogošći</t>
  </si>
  <si>
    <t>B.2.2.20.</t>
  </si>
  <si>
    <t>Uređenje korita rijeke Spreče, Gračanica</t>
  </si>
  <si>
    <t>B.2.2.21.</t>
  </si>
  <si>
    <t>Uređenje rijeke Usore u Jelahu, općina Tešanj</t>
  </si>
  <si>
    <t>B.2.2.22.</t>
  </si>
  <si>
    <t>Uređenje rijeke Une u Kulen Vakufu</t>
  </si>
  <si>
    <t>B.2.2.23.</t>
  </si>
  <si>
    <t>Hitne intervencije</t>
  </si>
  <si>
    <t>B.2.2.23.1.</t>
  </si>
  <si>
    <t>Obezbjeđenje proticajnog profila rijeke Spreče, općina Gračanica</t>
  </si>
  <si>
    <t>B.2.2.23.2.</t>
  </si>
  <si>
    <t>Sanacija desne obale rijeke Spreče uzvodno od mosta u Puračiću, općiina Lukavac</t>
  </si>
  <si>
    <t>B.2.2.23.3.</t>
  </si>
  <si>
    <t>Sanacija oštećenja u dijelu savskog odbrambenog nasipa na dionici km 17+300 do km 27+130</t>
  </si>
  <si>
    <t>B.2.2.23.4.</t>
  </si>
  <si>
    <t>Ostale hitne intervencije</t>
  </si>
  <si>
    <t>B.2.2.24.</t>
  </si>
  <si>
    <t>Uređenje obala rijeke Tinje u Srebreniku</t>
  </si>
  <si>
    <t>B.2.2.25.</t>
  </si>
  <si>
    <t>Sanacija obala i korita rijeke Sane lokalitet "Alina Luka" u Ključu</t>
  </si>
  <si>
    <t>B.2.2.26.</t>
  </si>
  <si>
    <t>Čišćenje sprudišta na rijeci Bosni u Kaknju</t>
  </si>
  <si>
    <t>B.2.2.27.</t>
  </si>
  <si>
    <t>Izgradnja  nasipa na kritičnim lokacijama na rijeci Željeznici n naselju Otes, općina Ilidža</t>
  </si>
  <si>
    <t>B.2.2.28.</t>
  </si>
  <si>
    <t>Čišćenje korita rijeke Željeznice od nanosa i rastinja od Ratnog mosta do ušća u rijeku Bosnu, općina Ilidža</t>
  </si>
  <si>
    <t>B.2.2.29.</t>
  </si>
  <si>
    <t>Nastavak uređenja korita rijeke Vrbas (od km 0+152,40 do 0+273,30), općina Gornji Vakuf-Uskoplje</t>
  </si>
  <si>
    <t>DRUGI POSLOVI I ZADACI U NADLEŽNOSTI AGENCIJE</t>
  </si>
  <si>
    <t>IMPLEMENTACIJA PROJEKATA KOJI SE FINANSIRAJU IZ KREDITNIH I DONATORSKIH SREDSTAVA, BUDŽETA FBiH i DR.</t>
  </si>
  <si>
    <t>C.1.1.</t>
  </si>
  <si>
    <t>Geofizičko ispitivanje savskog odbrambenog nasipa na poplavnom području Odžačka Posavina (saradnja sa Republikom Češkom)</t>
  </si>
  <si>
    <t>C1.2.</t>
  </si>
  <si>
    <t>Ostali projekti koji se implementiraju iz kreditnih i donatorskih sredstava</t>
  </si>
  <si>
    <t xml:space="preserve">C.2. </t>
  </si>
  <si>
    <t xml:space="preserve">OSTALI POSLOVI I ZADACI AGENCIJE </t>
  </si>
  <si>
    <t>C.2.1.</t>
  </si>
  <si>
    <t>Naučno istraživački projekti iz sektora voda</t>
  </si>
  <si>
    <t>C.2.2.</t>
  </si>
  <si>
    <t>Stipendiranje studenata</t>
  </si>
  <si>
    <t>C.2.3.</t>
  </si>
  <si>
    <t>Stručno usavršavanje zaposlenika (školovanje, seminari, studijska putovanja i dr.)</t>
  </si>
  <si>
    <t>D.1.1.</t>
  </si>
  <si>
    <t>Troškovi rada i poslovanja središta Agencije</t>
  </si>
  <si>
    <t>D.1.1.1.</t>
  </si>
  <si>
    <t xml:space="preserve">Bruto plate i naknade plate </t>
  </si>
  <si>
    <t>D.1.1.2.</t>
  </si>
  <si>
    <t>Troškovi poslovanja</t>
  </si>
  <si>
    <t>D.1.2.</t>
  </si>
  <si>
    <t>Troškovi rada vodoprivredne laboratorije</t>
  </si>
  <si>
    <t>D.1.2.1.</t>
  </si>
  <si>
    <t>D.1.2.2.</t>
  </si>
  <si>
    <t>D.1.3.</t>
  </si>
  <si>
    <t>Troškovi rada područnih ureda Agencije</t>
  </si>
  <si>
    <t>D.1.3.1.</t>
  </si>
  <si>
    <t>D.1.3.2.</t>
  </si>
  <si>
    <t>OSTALI TROŠKOVI RADA I POSLOVANJA AGENCIJE</t>
  </si>
  <si>
    <t>D.2.1.</t>
  </si>
  <si>
    <t>Amortizacija stalnih sredstava</t>
  </si>
  <si>
    <t>D.2.2.</t>
  </si>
  <si>
    <t>Naknade i troškovi rada Upravnog i Nadzornog odbora</t>
  </si>
  <si>
    <t>D.2.3.</t>
  </si>
  <si>
    <t>Troškovi platnog prometa i provizije banaka</t>
  </si>
  <si>
    <t>D.2.4.</t>
  </si>
  <si>
    <t>Oglašavanje tenderske dokumentacije</t>
  </si>
  <si>
    <t>D.2.5.</t>
  </si>
  <si>
    <t>Ostali rashodi (rashodovanje, otpisi isl)</t>
  </si>
  <si>
    <t>E.1.1</t>
  </si>
  <si>
    <t xml:space="preserve">Izrada elaborata za određivanje granica vodnog dobra uz vodotoke I kategorije - rijeka Bosna na području općina Novi Grad, Sarajevo, Ilijaš i Vogošća (A.1.2.) </t>
  </si>
  <si>
    <t>E.1.2.</t>
  </si>
  <si>
    <t>Izrada elaborata ua određivanje granice vodnog dobra uz vodotoke I kategorije  - rijeka Bosna na području općine Kakanj i Zenica (A.1.2.)</t>
  </si>
  <si>
    <t>E.1.3.</t>
  </si>
  <si>
    <t>Dorada elaborata za određivanje granice vodnog dobra uz rijeku Usoru</t>
  </si>
  <si>
    <t>E.1.4.</t>
  </si>
  <si>
    <t>Hidrometrijsko mjerenje za AVP Sava - laboratorijski monitoring (A.2.2.1.)</t>
  </si>
  <si>
    <t>E.1.5.</t>
  </si>
  <si>
    <t>Izrada elaborata zaštite vodozahvata Plivsko jezero, općina Jajce (A.4.3.)</t>
  </si>
  <si>
    <t>E.1.6.</t>
  </si>
  <si>
    <t xml:space="preserve">Revizija Glavnog projekta  Zaštita lijeve obale rijeke Usore (A.9.2.) </t>
  </si>
  <si>
    <t>E.1.7.</t>
  </si>
  <si>
    <t>Revzija Glavnog projekta rekonstrukcija Bosanskog nasipa Prud-Neteka na području Odžačke Posavine (A.9.2.)</t>
  </si>
  <si>
    <t>E.1.8.</t>
  </si>
  <si>
    <t>Stručni nadzor nad izvođenjem radova na zaštiti desne obale rijeke Plive (A.9.3.)</t>
  </si>
  <si>
    <t>E.1.9.</t>
  </si>
  <si>
    <t>Stručni nadzor na sanaciji obala rijeke Drine nakon velikih poplava (A.9.3.)</t>
  </si>
  <si>
    <t>E.1.10.</t>
  </si>
  <si>
    <t>Humuziranje i zatravljivanje akumilacije Vidara, općina Gradačac (B.1.2.1.)</t>
  </si>
  <si>
    <t>E.1.11.</t>
  </si>
  <si>
    <t>Hitna sanacija oštećenja savskog nasipa izazvanih aktivnostima životinja jazavaca (B.1.2.6.)</t>
  </si>
  <si>
    <t>E.1.12.</t>
  </si>
  <si>
    <t>Glavni projekt uređenja rijeke Klokot u dužini od 3000 m, općina Bihać (B.2.1.1.)</t>
  </si>
  <si>
    <t>E.1.13.</t>
  </si>
  <si>
    <t>Glavni projekt uređenja rijeke Usore do entitetske linije (B.2.1.2.)</t>
  </si>
  <si>
    <t>E.1.14</t>
  </si>
  <si>
    <t>Izrda Glavnog projekta regulacije rijeke Bosne u naseljima Lukovo Polje i Bilmišće u općini Zenica (B.2.1.3.)</t>
  </si>
  <si>
    <t>E.1.15.</t>
  </si>
  <si>
    <t>Glavni projekt uređenja rijeke Sane (B.2.1.4.)</t>
  </si>
  <si>
    <t>E.1.16.</t>
  </si>
  <si>
    <t>Izrada idejnog projekta Rekonstrukcije hidromašinske i elektroopreme na CS Tolisa, općina Orašje (B.2.1.6.)</t>
  </si>
  <si>
    <t>E.1.17.</t>
  </si>
  <si>
    <t>Glavni projekt uređenja korita rijeke Vrbas u Gornjem Vakufu/Uskoplju (B.2.1.7.)</t>
  </si>
  <si>
    <t>E.1.18.</t>
  </si>
  <si>
    <t>Uređenje korita rijeke Spreče II faza, općina Lukavac (B.2.2.15.)</t>
  </si>
  <si>
    <t>E.1.19.</t>
  </si>
  <si>
    <t>Hitna intervencija na zaštiti lijeve obale rijeke Krivaje na ušću Očevje u općini Olovo (B.2.2.18.)</t>
  </si>
  <si>
    <t>E.1.20.</t>
  </si>
  <si>
    <t>Sanacija obala rijeke Drine nakon poplava u Goraždu (B.2.2.20.)</t>
  </si>
  <si>
    <t>E.1.21.</t>
  </si>
  <si>
    <t>Sanacija obaloutvrde desne obale rijeke Drine u Goraždu (B.2.2.20.)</t>
  </si>
  <si>
    <t>E.1.22.</t>
  </si>
  <si>
    <t>Izgradnja vodotornja u općini Odžak (B.3.4.)</t>
  </si>
  <si>
    <t>E.1.23.</t>
  </si>
  <si>
    <t>Servisiranja i validacija instrumenata u laboratoriji za vode  AVP Sava (D.1.2.2.31.)</t>
  </si>
  <si>
    <t>E.1.24.</t>
  </si>
  <si>
    <t>Nabavka i isporuka specijalnih plinova za laboratoriju za vode AVP Sava (D.1.2.2.32.)</t>
  </si>
  <si>
    <t>E.1.25.</t>
  </si>
  <si>
    <t>Uređenje korita rijeke Bosne u Sarajevskom polju (E.1.20.)</t>
  </si>
  <si>
    <t>E.1.26.</t>
  </si>
  <si>
    <t>Dodatne aktivnosti na Strategiji upravljanja vodama ( E.1.33.)</t>
  </si>
  <si>
    <t>E.1.27.</t>
  </si>
  <si>
    <t>Sanacija i popravka pristupnog puta uz Bosanski nasip na poplavnom području Odžačke Posavine (F.)</t>
  </si>
  <si>
    <t>E.1.28.</t>
  </si>
  <si>
    <t>Razlika plaće, toplog obroka i naknade za korištenje godišnjeg odmora prema presudama Općinskog suda u Sarajevu (D.1.1.1., D.1.2.1. i D.1.3.1.)</t>
  </si>
  <si>
    <t>E.2.1.</t>
  </si>
  <si>
    <t>Uređenje korita rijeke Bosne na dionici od mosta na putu M-17 do ušća rijeke Željeznice (E.2.1)</t>
  </si>
  <si>
    <t>E.2.2.</t>
  </si>
  <si>
    <t>Rad Savjetodavnog vijeća za vodno područje rijeke Save (E.2.2.)</t>
  </si>
  <si>
    <t>E.3.1.</t>
  </si>
  <si>
    <t>PRENESENI UGOVORI ZA  NABAVKU STANIH SREDSTAVA</t>
  </si>
  <si>
    <t>E.3.1.1.</t>
  </si>
  <si>
    <t>Ugovorena isporuka putničkog vozila "staro za novo" (E.3.2.3.)</t>
  </si>
  <si>
    <t>E.3.1.2.</t>
  </si>
  <si>
    <t>Ugovorena neisporučena računarska oprema (E.3.2.2.)</t>
  </si>
  <si>
    <t>E.3.2.</t>
  </si>
  <si>
    <t>NABAVKA STALNIH SREDSTAVA U 2012. GODINI</t>
  </si>
  <si>
    <t>E.3.2.1.</t>
  </si>
  <si>
    <t>Nabavka laboratorijske opreme</t>
  </si>
  <si>
    <t>E.3.2.2.</t>
  </si>
  <si>
    <t>Nabavka automatskih hidrometereoloških stanica</t>
  </si>
  <si>
    <t>E.3.2.3.</t>
  </si>
  <si>
    <t>Nabavka računarske opreme</t>
  </si>
  <si>
    <t>E.3.2.4.</t>
  </si>
  <si>
    <t>Nabavka putničkih vozila</t>
  </si>
  <si>
    <t>E.3.2.5.</t>
  </si>
  <si>
    <t>Nabavka kancelarijskog namještaja</t>
  </si>
  <si>
    <t>E.3.2.6.</t>
  </si>
  <si>
    <t xml:space="preserve">Kupovina poslovnih prostora za Područne urede Agencije </t>
  </si>
  <si>
    <t>E.3.2.7.</t>
  </si>
  <si>
    <t>Nabavka ostalih stalnih sredstava</t>
  </si>
  <si>
    <t xml:space="preserve"> PREDSJEDNIK</t>
  </si>
  <si>
    <t xml:space="preserve">             UPRAVNOG ODBORA</t>
  </si>
  <si>
    <t xml:space="preserve">       Slavko Stjepić, dipl.inž.arh.</t>
  </si>
  <si>
    <t xml:space="preserve">DRUGE  IZMJENE I DOPUNE PLANA I FINANSIJSKOG PLANA </t>
  </si>
  <si>
    <t>SARAJEVO, NOVEMBRA 2012. GODINA</t>
  </si>
  <si>
    <t xml:space="preserve">Na osnovu člana 160. stav 1. Zakona o vodama ("Službene novine Federacije BiH",broj: 70/06) i člana 31. stav. 2. alineja 2. Statuta „Agencije za vodno područje rijeke Save” Sarajevo, Upravni odbor "Agencije za vodno područje rijeke Save" Sarajevo na 4. sjednice održanoj  21.11.2012. godine,  donio je </t>
  </si>
  <si>
    <t>Posebna vodna naknada za korištenje vode za proizvodnju elektr. energ. u hidroelektranama (722526)</t>
  </si>
  <si>
    <t>DRUGE IZMJENE I DOPUNE PLANA</t>
  </si>
  <si>
    <t>DRUGE IZMJENE I DOPUNE PLANA I FINANSIJSKOG PLANA</t>
  </si>
  <si>
    <t>"AGENCIJE ZA VODNO PODRUČJE RIJEKE SAVE" SARAJEVO</t>
  </si>
</sst>
</file>

<file path=xl/styles.xml><?xml version="1.0" encoding="utf-8"?>
<styleSheet xmlns="http://schemas.openxmlformats.org/spreadsheetml/2006/main">
  <numFmts count="2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Yes&quot;;&quot;Yes&quot;;&quot;No&quot;"/>
    <numFmt numFmtId="173" formatCode="&quot;True&quot;;&quot;True&quot;;&quot;False&quot;"/>
    <numFmt numFmtId="174" formatCode="&quot;On&quot;;&quot;On&quot;;&quot;Off&quot;"/>
    <numFmt numFmtId="175" formatCode="[$€-2]\ #,##0.00_);[Red]\([$€-2]\ #,##0.00\)"/>
    <numFmt numFmtId="176" formatCode="dd\.mm\.yyyy"/>
  </numFmts>
  <fonts count="12">
    <font>
      <sz val="10"/>
      <name val="Arial"/>
      <family val="0"/>
    </font>
    <font>
      <u val="single"/>
      <sz val="10"/>
      <color indexed="36"/>
      <name val="Arial"/>
      <family val="0"/>
    </font>
    <font>
      <u val="single"/>
      <sz val="10"/>
      <color indexed="12"/>
      <name val="Arial"/>
      <family val="0"/>
    </font>
    <font>
      <sz val="8"/>
      <name val="Arial"/>
      <family val="0"/>
    </font>
    <font>
      <sz val="9"/>
      <name val="Tahoma"/>
      <family val="2"/>
    </font>
    <font>
      <b/>
      <sz val="12"/>
      <name val="Tahoma"/>
      <family val="2"/>
    </font>
    <font>
      <b/>
      <sz val="9"/>
      <name val="Tahoma"/>
      <family val="2"/>
    </font>
    <font>
      <sz val="9"/>
      <name val="Arial"/>
      <family val="0"/>
    </font>
    <font>
      <b/>
      <sz val="10"/>
      <name val="Tahoma"/>
      <family val="2"/>
    </font>
    <font>
      <sz val="10"/>
      <name val="Tahoma"/>
      <family val="2"/>
    </font>
    <font>
      <b/>
      <u val="single"/>
      <sz val="10"/>
      <name val="Tahoma"/>
      <family val="2"/>
    </font>
    <font>
      <b/>
      <sz val="10"/>
      <name val="Arial"/>
      <family val="0"/>
    </font>
  </fonts>
  <fills count="4">
    <fill>
      <patternFill/>
    </fill>
    <fill>
      <patternFill patternType="gray125"/>
    </fill>
    <fill>
      <patternFill patternType="solid">
        <fgColor indexed="41"/>
        <bgColor indexed="64"/>
      </patternFill>
    </fill>
    <fill>
      <patternFill patternType="solid">
        <fgColor indexed="27"/>
        <bgColor indexed="64"/>
      </patternFill>
    </fill>
  </fills>
  <borders count="8">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4" fillId="0" borderId="0" xfId="0" applyNumberFormat="1" applyFont="1" applyAlignment="1">
      <alignment vertical="center" wrapText="1"/>
    </xf>
    <xf numFmtId="0" fontId="4" fillId="0" borderId="0" xfId="0" applyNumberFormat="1" applyFont="1" applyAlignment="1">
      <alignment wrapText="1"/>
    </xf>
    <xf numFmtId="4" fontId="4" fillId="0" borderId="0" xfId="0" applyNumberFormat="1" applyFont="1" applyAlignment="1">
      <alignment vertical="center"/>
    </xf>
    <xf numFmtId="0" fontId="5" fillId="0" borderId="0" xfId="0" applyNumberFormat="1" applyFont="1" applyAlignment="1">
      <alignment horizontal="center" vertical="center" wrapText="1"/>
    </xf>
    <xf numFmtId="0" fontId="6" fillId="0" borderId="0" xfId="0" applyNumberFormat="1" applyFont="1" applyAlignment="1">
      <alignment wrapText="1"/>
    </xf>
    <xf numFmtId="0" fontId="5" fillId="0" borderId="0" xfId="0" applyNumberFormat="1" applyFont="1" applyAlignment="1">
      <alignment horizontal="center" wrapText="1"/>
    </xf>
    <xf numFmtId="0" fontId="6" fillId="2" borderId="1" xfId="0" applyNumberFormat="1" applyFont="1" applyFill="1" applyBorder="1" applyAlignment="1">
      <alignment horizontal="center" vertical="center" wrapText="1"/>
    </xf>
    <xf numFmtId="0" fontId="6" fillId="3" borderId="2" xfId="0" applyNumberFormat="1" applyFont="1" applyFill="1" applyBorder="1" applyAlignment="1">
      <alignment horizontal="center" vertical="center" wrapText="1"/>
    </xf>
    <xf numFmtId="0" fontId="6" fillId="3" borderId="1" xfId="0" applyNumberFormat="1" applyFont="1" applyFill="1" applyBorder="1" applyAlignment="1">
      <alignment horizontal="center" wrapText="1"/>
    </xf>
    <xf numFmtId="0" fontId="6" fillId="2" borderId="1" xfId="0" applyFont="1" applyFill="1" applyBorder="1" applyAlignment="1">
      <alignment horizontal="center" wrapText="1"/>
    </xf>
    <xf numFmtId="0" fontId="6" fillId="2" borderId="1" xfId="0" applyFont="1" applyFill="1" applyBorder="1" applyAlignment="1">
      <alignment wrapText="1"/>
    </xf>
    <xf numFmtId="0" fontId="8" fillId="0" borderId="1"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0" fontId="8" fillId="0" borderId="1" xfId="0" applyNumberFormat="1" applyFont="1" applyBorder="1" applyAlignment="1">
      <alignment horizontal="center" wrapText="1"/>
    </xf>
    <xf numFmtId="0" fontId="9" fillId="0" borderId="1" xfId="0" applyFont="1" applyBorder="1" applyAlignment="1">
      <alignment/>
    </xf>
    <xf numFmtId="0" fontId="8" fillId="0" borderId="2" xfId="0" applyNumberFormat="1" applyFont="1" applyBorder="1" applyAlignment="1">
      <alignment vertical="center" wrapText="1"/>
    </xf>
    <xf numFmtId="4" fontId="8" fillId="0" borderId="1" xfId="0" applyNumberFormat="1" applyFont="1" applyBorder="1" applyAlignment="1">
      <alignment horizontal="center" vertical="center"/>
    </xf>
    <xf numFmtId="4" fontId="8" fillId="0" borderId="3" xfId="0" applyNumberFormat="1"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2" xfId="0" applyNumberFormat="1" applyFont="1" applyBorder="1" applyAlignment="1">
      <alignment vertical="center" wrapText="1"/>
    </xf>
    <xf numFmtId="4" fontId="9" fillId="0" borderId="1" xfId="0" applyNumberFormat="1" applyFont="1" applyBorder="1" applyAlignment="1">
      <alignment horizontal="center" vertical="center"/>
    </xf>
    <xf numFmtId="4" fontId="9" fillId="0" borderId="3"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0" fontId="8" fillId="0" borderId="1" xfId="0" applyNumberFormat="1" applyFont="1" applyBorder="1" applyAlignment="1">
      <alignment vertical="center" wrapText="1"/>
    </xf>
    <xf numFmtId="4" fontId="8"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6" fillId="2" borderId="1" xfId="0" applyFont="1" applyFill="1" applyBorder="1" applyAlignment="1">
      <alignment vertical="center" wrapText="1"/>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4" fontId="4" fillId="0" borderId="0" xfId="0" applyNumberFormat="1" applyFont="1" applyAlignment="1">
      <alignment horizontal="left" vertical="center"/>
    </xf>
    <xf numFmtId="4" fontId="4" fillId="0" borderId="0" xfId="0" applyNumberFormat="1" applyFont="1" applyAlignment="1">
      <alignment horizontal="left"/>
    </xf>
    <xf numFmtId="0" fontId="9" fillId="0" borderId="0" xfId="0" applyFont="1" applyAlignment="1">
      <alignment horizontal="left"/>
    </xf>
    <xf numFmtId="0" fontId="10" fillId="0" borderId="0" xfId="0" applyFont="1" applyBorder="1" applyAlignment="1">
      <alignment vertical="center"/>
    </xf>
    <xf numFmtId="4" fontId="4" fillId="0" borderId="0" xfId="0" applyNumberFormat="1" applyFont="1" applyAlignment="1">
      <alignment/>
    </xf>
    <xf numFmtId="0" fontId="9" fillId="0" borderId="0" xfId="0" applyFont="1" applyAlignment="1">
      <alignment/>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vertical="center" wrapText="1"/>
    </xf>
    <xf numFmtId="4" fontId="6" fillId="2" borderId="2"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wrapText="1"/>
    </xf>
    <xf numFmtId="4" fontId="4" fillId="0" borderId="4" xfId="0" applyNumberFormat="1" applyFont="1" applyBorder="1" applyAlignment="1">
      <alignment wrapText="1"/>
    </xf>
    <xf numFmtId="4" fontId="9" fillId="0" borderId="1" xfId="0" applyNumberFormat="1" applyFont="1" applyBorder="1" applyAlignment="1">
      <alignment/>
    </xf>
    <xf numFmtId="4" fontId="4" fillId="0" borderId="1" xfId="0" applyNumberFormat="1" applyFont="1" applyBorder="1" applyAlignment="1">
      <alignment/>
    </xf>
    <xf numFmtId="0" fontId="6" fillId="0" borderId="1" xfId="0" applyFont="1" applyBorder="1" applyAlignment="1">
      <alignment vertical="center" wrapText="1"/>
    </xf>
    <xf numFmtId="4" fontId="6" fillId="0" borderId="1" xfId="0" applyNumberFormat="1" applyFont="1" applyBorder="1" applyAlignment="1">
      <alignment vertical="center" wrapText="1"/>
    </xf>
    <xf numFmtId="4" fontId="6" fillId="0" borderId="4" xfId="0" applyNumberFormat="1" applyFont="1" applyBorder="1" applyAlignment="1">
      <alignment vertical="center" wrapText="1"/>
    </xf>
    <xf numFmtId="4" fontId="8" fillId="0" borderId="1" xfId="0" applyNumberFormat="1" applyFont="1" applyBorder="1" applyAlignment="1">
      <alignment/>
    </xf>
    <xf numFmtId="4" fontId="4" fillId="0" borderId="1" xfId="0" applyNumberFormat="1" applyFont="1" applyBorder="1" applyAlignment="1">
      <alignment horizontal="right" wrapText="1"/>
    </xf>
    <xf numFmtId="4" fontId="4" fillId="0" borderId="4" xfId="0" applyNumberFormat="1" applyFont="1" applyBorder="1" applyAlignment="1">
      <alignment horizontal="right" vertical="center" wrapText="1"/>
    </xf>
    <xf numFmtId="0" fontId="4" fillId="0" borderId="2" xfId="0" applyFont="1" applyBorder="1" applyAlignment="1">
      <alignment vertical="center" wrapText="1"/>
    </xf>
    <xf numFmtId="4" fontId="4" fillId="0" borderId="1" xfId="0" applyNumberFormat="1" applyFont="1" applyBorder="1" applyAlignment="1">
      <alignment horizontal="right"/>
    </xf>
    <xf numFmtId="0" fontId="6" fillId="0" borderId="2" xfId="0" applyFont="1" applyBorder="1" applyAlignment="1">
      <alignment vertical="center" wrapText="1"/>
    </xf>
    <xf numFmtId="4" fontId="6" fillId="0" borderId="1" xfId="0" applyNumberFormat="1" applyFont="1" applyBorder="1" applyAlignment="1">
      <alignment horizontal="right" wrapText="1"/>
    </xf>
    <xf numFmtId="4" fontId="6" fillId="0" borderId="1" xfId="0" applyNumberFormat="1" applyFont="1" applyBorder="1" applyAlignment="1">
      <alignment horizontal="right"/>
    </xf>
    <xf numFmtId="4" fontId="4" fillId="0" borderId="1" xfId="0" applyNumberFormat="1" applyFont="1" applyBorder="1" applyAlignment="1">
      <alignment horizontal="center" wrapText="1"/>
    </xf>
    <xf numFmtId="4" fontId="4" fillId="0" borderId="1" xfId="0" applyNumberFormat="1" applyFont="1" applyBorder="1" applyAlignment="1">
      <alignment horizontal="right" vertical="center" wrapText="1"/>
    </xf>
    <xf numFmtId="4" fontId="8" fillId="0" borderId="0" xfId="0" applyNumberFormat="1" applyFont="1" applyAlignment="1">
      <alignment horizontal="right"/>
    </xf>
    <xf numFmtId="4" fontId="6" fillId="0" borderId="1" xfId="0" applyNumberFormat="1" applyFont="1" applyBorder="1" applyAlignment="1">
      <alignment wrapText="1"/>
    </xf>
    <xf numFmtId="4" fontId="6" fillId="0" borderId="1" xfId="0" applyNumberFormat="1" applyFont="1" applyFill="1" applyBorder="1" applyAlignment="1">
      <alignment horizontal="right" wrapText="1"/>
    </xf>
    <xf numFmtId="0" fontId="8" fillId="2" borderId="1" xfId="0" applyNumberFormat="1" applyFont="1" applyFill="1" applyBorder="1" applyAlignment="1">
      <alignment vertical="justify" wrapText="1"/>
    </xf>
    <xf numFmtId="0" fontId="8" fillId="2" borderId="1" xfId="0" applyNumberFormat="1" applyFont="1" applyFill="1" applyBorder="1" applyAlignment="1">
      <alignment horizontal="center" vertical="center"/>
    </xf>
    <xf numFmtId="0" fontId="4" fillId="0" borderId="1" xfId="0" applyFont="1" applyBorder="1" applyAlignment="1">
      <alignment wrapText="1"/>
    </xf>
    <xf numFmtId="4" fontId="4" fillId="0" borderId="1" xfId="0" applyNumberFormat="1" applyFont="1" applyBorder="1" applyAlignment="1">
      <alignment vertical="center" wrapText="1"/>
    </xf>
    <xf numFmtId="4" fontId="4" fillId="0" borderId="1" xfId="0" applyNumberFormat="1" applyFont="1" applyBorder="1" applyAlignment="1">
      <alignment vertical="center"/>
    </xf>
    <xf numFmtId="4" fontId="6" fillId="0" borderId="1" xfId="0" applyNumberFormat="1" applyFont="1" applyBorder="1" applyAlignment="1">
      <alignment vertical="center"/>
    </xf>
    <xf numFmtId="0" fontId="4" fillId="0" borderId="1" xfId="0" applyFont="1" applyBorder="1" applyAlignment="1">
      <alignment horizontal="right" wrapText="1"/>
    </xf>
    <xf numFmtId="0" fontId="4" fillId="0" borderId="1" xfId="0" applyFont="1" applyBorder="1" applyAlignment="1">
      <alignment horizontal="left" wrapText="1"/>
    </xf>
    <xf numFmtId="0" fontId="6" fillId="0" borderId="1" xfId="0" applyFont="1" applyBorder="1" applyAlignment="1">
      <alignment wrapText="1"/>
    </xf>
    <xf numFmtId="4" fontId="6" fillId="2" borderId="1" xfId="0" applyNumberFormat="1" applyFont="1" applyFill="1" applyBorder="1" applyAlignment="1">
      <alignment vertical="center"/>
    </xf>
    <xf numFmtId="0" fontId="4" fillId="0" borderId="1" xfId="0" applyFont="1" applyBorder="1" applyAlignment="1">
      <alignment horizontal="right" vertical="center" wrapText="1"/>
    </xf>
    <xf numFmtId="4" fontId="4" fillId="0" borderId="5" xfId="0" applyNumberFormat="1" applyFont="1" applyBorder="1" applyAlignment="1">
      <alignment vertical="center"/>
    </xf>
    <xf numFmtId="0" fontId="6" fillId="0" borderId="1" xfId="0" applyFont="1" applyBorder="1" applyAlignment="1">
      <alignment horizontal="right" vertical="center" wrapText="1"/>
    </xf>
    <xf numFmtId="4" fontId="4" fillId="0" borderId="6" xfId="0" applyNumberFormat="1" applyFont="1" applyBorder="1" applyAlignment="1">
      <alignment vertical="center"/>
    </xf>
    <xf numFmtId="0" fontId="8" fillId="2" borderId="1" xfId="0" applyFont="1" applyFill="1" applyBorder="1" applyAlignment="1">
      <alignment vertical="center" wrapText="1"/>
    </xf>
    <xf numFmtId="4" fontId="8" fillId="2" borderId="1" xfId="0" applyNumberFormat="1" applyFont="1" applyFill="1" applyBorder="1" applyAlignment="1">
      <alignment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4" fontId="8" fillId="0" borderId="1" xfId="0" applyNumberFormat="1" applyFont="1" applyFill="1" applyBorder="1" applyAlignment="1">
      <alignment vertical="center" wrapText="1"/>
    </xf>
    <xf numFmtId="4" fontId="4" fillId="0" borderId="1" xfId="0" applyNumberFormat="1" applyFont="1" applyFill="1" applyBorder="1" applyAlignment="1">
      <alignment vertical="center" wrapText="1"/>
    </xf>
    <xf numFmtId="4" fontId="6" fillId="0" borderId="1" xfId="0" applyNumberFormat="1" applyFont="1" applyFill="1" applyBorder="1" applyAlignment="1">
      <alignment vertical="center" wrapText="1"/>
    </xf>
    <xf numFmtId="0" fontId="9" fillId="0" borderId="7" xfId="0" applyFont="1" applyBorder="1" applyAlignment="1">
      <alignment/>
    </xf>
    <xf numFmtId="0" fontId="0" fillId="0" borderId="7" xfId="0" applyBorder="1" applyAlignment="1">
      <alignment/>
    </xf>
    <xf numFmtId="0" fontId="6" fillId="0" borderId="0" xfId="0" applyFont="1" applyBorder="1" applyAlignment="1">
      <alignment vertical="center" wrapText="1"/>
    </xf>
    <xf numFmtId="4" fontId="6" fillId="0" borderId="0" xfId="0" applyNumberFormat="1" applyFont="1" applyBorder="1" applyAlignment="1">
      <alignment wrapText="1"/>
    </xf>
    <xf numFmtId="4" fontId="6" fillId="0" borderId="0" xfId="0" applyNumberFormat="1" applyFont="1" applyFill="1" applyBorder="1" applyAlignment="1">
      <alignment horizontal="right" wrapText="1"/>
    </xf>
    <xf numFmtId="4" fontId="8" fillId="0" borderId="0" xfId="0" applyNumberFormat="1" applyFont="1" applyBorder="1" applyAlignment="1">
      <alignment/>
    </xf>
    <xf numFmtId="0" fontId="4" fillId="0" borderId="0" xfId="0" applyNumberFormat="1" applyFont="1" applyBorder="1" applyAlignment="1">
      <alignment horizontal="left" vertical="center" wrapText="1"/>
    </xf>
    <xf numFmtId="0" fontId="7" fillId="0" borderId="0" xfId="0" applyNumberFormat="1" applyFont="1" applyAlignment="1">
      <alignment horizontal="left" wrapText="1"/>
    </xf>
    <xf numFmtId="0" fontId="0" fillId="0" borderId="0" xfId="0" applyAlignment="1">
      <alignment wrapText="1"/>
    </xf>
    <xf numFmtId="0" fontId="8" fillId="0" borderId="0" xfId="0" applyNumberFormat="1" applyFont="1" applyBorder="1" applyAlignment="1">
      <alignment horizontal="center" vertical="center" wrapText="1"/>
    </xf>
    <xf numFmtId="0" fontId="8" fillId="0" borderId="0" xfId="0" applyNumberFormat="1" applyFont="1" applyBorder="1" applyAlignment="1">
      <alignment vertical="center" wrapText="1"/>
    </xf>
    <xf numFmtId="4" fontId="6" fillId="0" borderId="0"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6" fillId="0" borderId="0" xfId="0" applyNumberFormat="1" applyFont="1" applyBorder="1" applyAlignment="1">
      <alignment horizontal="center" vertical="center" wrapText="1"/>
    </xf>
    <xf numFmtId="0" fontId="11" fillId="0" borderId="0" xfId="0" applyFont="1" applyAlignment="1">
      <alignment horizontal="center" wrapText="1"/>
    </xf>
    <xf numFmtId="0" fontId="8" fillId="2" borderId="2" xfId="0" applyNumberFormat="1" applyFont="1" applyFill="1" applyBorder="1" applyAlignment="1">
      <alignment horizontal="center" vertical="center"/>
    </xf>
    <xf numFmtId="0" fontId="8" fillId="2" borderId="3" xfId="0" applyNumberFormat="1" applyFont="1" applyFill="1" applyBorder="1" applyAlignment="1">
      <alignment horizontal="center" vertical="center"/>
    </xf>
    <xf numFmtId="0" fontId="8" fillId="2" borderId="4" xfId="0" applyNumberFormat="1" applyFont="1" applyFill="1" applyBorder="1" applyAlignment="1">
      <alignment horizontal="center" vertical="center"/>
    </xf>
    <xf numFmtId="0" fontId="8" fillId="0" borderId="0" xfId="0" applyFont="1" applyAlignment="1">
      <alignment wrapText="1"/>
    </xf>
    <xf numFmtId="0" fontId="4" fillId="0" borderId="1" xfId="0" applyFont="1" applyFill="1" applyBorder="1" applyAlignment="1">
      <alignment vertical="center" wrapText="1"/>
    </xf>
    <xf numFmtId="0" fontId="9" fillId="0" borderId="1" xfId="0" applyFont="1" applyBorder="1" applyAlignment="1">
      <alignment vertical="center" wrapText="1"/>
    </xf>
    <xf numFmtId="0" fontId="6" fillId="0" borderId="1" xfId="0" applyFont="1" applyFill="1" applyBorder="1" applyAlignment="1">
      <alignment vertical="center" wrapText="1"/>
    </xf>
    <xf numFmtId="0" fontId="9" fillId="0" borderId="0" xfId="0" applyFont="1" applyAlignment="1">
      <alignment horizontal="center" wrapText="1"/>
    </xf>
    <xf numFmtId="0" fontId="6" fillId="2" borderId="1" xfId="0" applyFont="1" applyFill="1" applyBorder="1" applyAlignment="1">
      <alignment vertical="center" wrapText="1"/>
    </xf>
    <xf numFmtId="0" fontId="8" fillId="2" borderId="1" xfId="0" applyFont="1" applyFill="1" applyBorder="1" applyAlignment="1">
      <alignment vertical="center"/>
    </xf>
    <xf numFmtId="0" fontId="9" fillId="0" borderId="1" xfId="0" applyFont="1" applyFill="1" applyBorder="1" applyAlignment="1">
      <alignment vertical="center" wrapText="1"/>
    </xf>
    <xf numFmtId="0" fontId="4" fillId="0" borderId="1" xfId="0" applyFont="1" applyBorder="1" applyAlignment="1">
      <alignment vertical="center" wrapText="1"/>
    </xf>
    <xf numFmtId="0" fontId="9" fillId="0" borderId="1" xfId="0" applyFont="1" applyBorder="1" applyAlignment="1">
      <alignment vertical="center"/>
    </xf>
    <xf numFmtId="0" fontId="4" fillId="0" borderId="2" xfId="0" applyFont="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0" fontId="6" fillId="0" borderId="1" xfId="0" applyFont="1" applyBorder="1" applyAlignment="1">
      <alignment vertical="center" wrapText="1"/>
    </xf>
    <xf numFmtId="0" fontId="8" fillId="0" borderId="1" xfId="0" applyFont="1" applyBorder="1" applyAlignment="1">
      <alignment vertical="center"/>
    </xf>
    <xf numFmtId="0" fontId="4" fillId="0" borderId="3" xfId="0" applyFont="1" applyBorder="1" applyAlignment="1">
      <alignment vertical="center" wrapText="1"/>
    </xf>
    <xf numFmtId="0" fontId="4" fillId="0" borderId="4" xfId="0" applyFont="1" applyBorder="1" applyAlignment="1">
      <alignment vertical="center" wrapText="1"/>
    </xf>
    <xf numFmtId="0" fontId="6" fillId="2" borderId="4" xfId="0" applyFont="1" applyFill="1" applyBorder="1" applyAlignment="1">
      <alignmen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5" fillId="0" borderId="0" xfId="0" applyNumberFormat="1" applyFont="1" applyAlignment="1">
      <alignment horizontal="left" wrapText="1"/>
    </xf>
    <xf numFmtId="0" fontId="4" fillId="0" borderId="0" xfId="0" applyNumberFormat="1" applyFont="1" applyBorder="1" applyAlignment="1">
      <alignment horizontal="left" vertical="center" wrapText="1"/>
    </xf>
    <xf numFmtId="0" fontId="7" fillId="0" borderId="0" xfId="0" applyNumberFormat="1" applyFont="1" applyAlignment="1">
      <alignment horizontal="left" wrapText="1"/>
    </xf>
    <xf numFmtId="0" fontId="0" fillId="0" borderId="0" xfId="0" applyAlignment="1">
      <alignment wrapText="1"/>
    </xf>
    <xf numFmtId="0" fontId="5" fillId="0" borderId="0" xfId="0" applyNumberFormat="1" applyFont="1" applyAlignment="1">
      <alignment horizontal="center" wrapText="1"/>
    </xf>
    <xf numFmtId="0" fontId="0" fillId="0" borderId="0" xfId="0" applyAlignment="1">
      <alignment horizontal="center" wrapText="1"/>
    </xf>
    <xf numFmtId="0" fontId="6" fillId="3" borderId="6" xfId="0" applyNumberFormat="1" applyFont="1" applyFill="1" applyBorder="1" applyAlignment="1">
      <alignment horizontal="center" vertical="center" wrapText="1"/>
    </xf>
    <xf numFmtId="0" fontId="6" fillId="3" borderId="5" xfId="0" applyNumberFormat="1" applyFont="1" applyFill="1" applyBorder="1" applyAlignment="1">
      <alignment horizontal="center" vertical="center" wrapText="1"/>
    </xf>
    <xf numFmtId="2" fontId="4" fillId="0" borderId="2" xfId="0" applyNumberFormat="1" applyFont="1" applyBorder="1" applyAlignment="1">
      <alignment vertical="center" wrapText="1"/>
    </xf>
    <xf numFmtId="2" fontId="0" fillId="0" borderId="3" xfId="0" applyNumberFormat="1" applyBorder="1" applyAlignment="1">
      <alignment vertical="center"/>
    </xf>
    <xf numFmtId="2" fontId="0" fillId="0" borderId="4" xfId="0" applyNumberFormat="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95250</xdr:rowOff>
    </xdr:from>
    <xdr:to>
      <xdr:col>1</xdr:col>
      <xdr:colOff>180975</xdr:colOff>
      <xdr:row>3</xdr:row>
      <xdr:rowOff>133350</xdr:rowOff>
    </xdr:to>
    <xdr:pic>
      <xdr:nvPicPr>
        <xdr:cNvPr id="1" name="Picture 2" descr="logo_JP_Sarajevo_1"/>
        <xdr:cNvPicPr preferRelativeResize="1">
          <a:picLocks noChangeAspect="1"/>
        </xdr:cNvPicPr>
      </xdr:nvPicPr>
      <xdr:blipFill>
        <a:blip r:embed="rId1"/>
        <a:stretch>
          <a:fillRect/>
        </a:stretch>
      </xdr:blipFill>
      <xdr:spPr>
        <a:xfrm>
          <a:off x="9525" y="95250"/>
          <a:ext cx="914400" cy="581025"/>
        </a:xfrm>
        <a:prstGeom prst="rect">
          <a:avLst/>
        </a:prstGeom>
        <a:noFill/>
        <a:ln w="9525" cmpd="sng">
          <a:noFill/>
        </a:ln>
      </xdr:spPr>
    </xdr:pic>
    <xdr:clientData/>
  </xdr:twoCellAnchor>
  <xdr:twoCellAnchor>
    <xdr:from>
      <xdr:col>0</xdr:col>
      <xdr:colOff>9525</xdr:colOff>
      <xdr:row>0</xdr:row>
      <xdr:rowOff>95250</xdr:rowOff>
    </xdr:from>
    <xdr:to>
      <xdr:col>1</xdr:col>
      <xdr:colOff>180975</xdr:colOff>
      <xdr:row>3</xdr:row>
      <xdr:rowOff>133350</xdr:rowOff>
    </xdr:to>
    <xdr:pic>
      <xdr:nvPicPr>
        <xdr:cNvPr id="2" name="Picture 2" descr="logo_JP_Sarajevo_1"/>
        <xdr:cNvPicPr preferRelativeResize="1">
          <a:picLocks noChangeAspect="1"/>
        </xdr:cNvPicPr>
      </xdr:nvPicPr>
      <xdr:blipFill>
        <a:blip r:embed="rId1"/>
        <a:stretch>
          <a:fillRect/>
        </a:stretch>
      </xdr:blipFill>
      <xdr:spPr>
        <a:xfrm>
          <a:off x="9525" y="95250"/>
          <a:ext cx="9144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60"/>
  <sheetViews>
    <sheetView tabSelected="1" workbookViewId="0" topLeftCell="A43">
      <selection activeCell="I55" sqref="I55"/>
    </sheetView>
  </sheetViews>
  <sheetFormatPr defaultColWidth="9.140625" defaultRowHeight="12.75"/>
  <cols>
    <col min="1" max="1" width="11.140625" style="0" customWidth="1"/>
    <col min="2" max="2" width="42.7109375" style="0" customWidth="1"/>
    <col min="3" max="3" width="16.8515625" style="0" customWidth="1"/>
    <col min="4" max="4" width="15.57421875" style="0" customWidth="1"/>
    <col min="5" max="5" width="14.8515625" style="0" customWidth="1"/>
    <col min="6" max="6" width="15.00390625" style="3" customWidth="1"/>
    <col min="7" max="7" width="16.421875" style="0" customWidth="1"/>
  </cols>
  <sheetData>
    <row r="1" spans="1:5" ht="12.75">
      <c r="A1" s="1"/>
      <c r="B1" s="1"/>
      <c r="C1" s="1"/>
      <c r="D1" s="1"/>
      <c r="E1" s="2"/>
    </row>
    <row r="2" spans="1:5" ht="15">
      <c r="A2" s="1"/>
      <c r="B2" s="137" t="s">
        <v>0</v>
      </c>
      <c r="C2" s="137"/>
      <c r="D2" s="137"/>
      <c r="E2" s="137"/>
    </row>
    <row r="3" spans="1:5" ht="15">
      <c r="A3" s="1"/>
      <c r="B3" s="137" t="s">
        <v>1</v>
      </c>
      <c r="C3" s="137"/>
      <c r="D3" s="137"/>
      <c r="E3" s="137"/>
    </row>
    <row r="4" spans="1:5" ht="15">
      <c r="A4" s="1"/>
      <c r="B4" s="1"/>
      <c r="C4" s="1"/>
      <c r="D4" s="1"/>
      <c r="E4" s="6"/>
    </row>
    <row r="5" spans="1:5" ht="15">
      <c r="A5" s="1"/>
      <c r="B5" s="1"/>
      <c r="C5" s="1"/>
      <c r="D5" s="4"/>
      <c r="E5" s="2"/>
    </row>
    <row r="6" spans="1:5" ht="12.75">
      <c r="A6" s="1"/>
      <c r="B6" s="1"/>
      <c r="C6" s="1"/>
      <c r="D6" s="1"/>
      <c r="E6" s="5"/>
    </row>
    <row r="7" spans="1:5" ht="12.75">
      <c r="A7" s="1"/>
      <c r="B7" s="1"/>
      <c r="C7" s="1"/>
      <c r="D7" s="1"/>
      <c r="E7" s="2"/>
    </row>
    <row r="8" spans="1:5" ht="12.75">
      <c r="A8" s="1"/>
      <c r="B8" s="1"/>
      <c r="C8" s="1"/>
      <c r="D8" s="1"/>
      <c r="E8" s="2"/>
    </row>
    <row r="9" spans="1:5" ht="12.75">
      <c r="A9" s="1"/>
      <c r="B9" s="1"/>
      <c r="C9" s="1"/>
      <c r="D9" s="1"/>
      <c r="E9" s="2"/>
    </row>
    <row r="10" spans="1:5" ht="12.75">
      <c r="A10" s="1"/>
      <c r="B10" s="1"/>
      <c r="C10" s="1"/>
      <c r="D10" s="1"/>
      <c r="E10" s="2"/>
    </row>
    <row r="11" spans="1:5" ht="12.75">
      <c r="A11" s="1"/>
      <c r="B11" s="1"/>
      <c r="C11" s="1"/>
      <c r="D11" s="1"/>
      <c r="E11" s="2"/>
    </row>
    <row r="12" spans="1:7" ht="15" customHeight="1">
      <c r="A12" s="141" t="s">
        <v>483</v>
      </c>
      <c r="B12" s="142"/>
      <c r="C12" s="142"/>
      <c r="D12" s="142"/>
      <c r="E12" s="142"/>
      <c r="F12" s="142"/>
      <c r="G12" s="142"/>
    </row>
    <row r="13" spans="1:7" ht="15" customHeight="1">
      <c r="A13" s="141" t="s">
        <v>2</v>
      </c>
      <c r="B13" s="142"/>
      <c r="C13" s="142"/>
      <c r="D13" s="142"/>
      <c r="E13" s="142"/>
      <c r="F13" s="142"/>
      <c r="G13" s="142"/>
    </row>
    <row r="14" spans="1:7" ht="12.75">
      <c r="A14" s="141" t="s">
        <v>3</v>
      </c>
      <c r="B14" s="142"/>
      <c r="C14" s="142"/>
      <c r="D14" s="142"/>
      <c r="E14" s="142"/>
      <c r="F14" s="142"/>
      <c r="G14" s="142"/>
    </row>
    <row r="15" spans="1:5" ht="12.75">
      <c r="A15" s="1"/>
      <c r="B15" s="1"/>
      <c r="C15" s="1"/>
      <c r="D15" s="1"/>
      <c r="E15" s="2"/>
    </row>
    <row r="16" spans="1:5" ht="12.75">
      <c r="A16" s="1"/>
      <c r="B16" s="1"/>
      <c r="C16" s="1"/>
      <c r="D16" s="1"/>
      <c r="E16" s="2"/>
    </row>
    <row r="17" spans="1:5" ht="12.75">
      <c r="A17" s="1"/>
      <c r="B17" s="1"/>
      <c r="C17" s="1"/>
      <c r="D17" s="1"/>
      <c r="E17" s="2"/>
    </row>
    <row r="18" spans="1:5" ht="12.75">
      <c r="A18" s="1"/>
      <c r="B18" s="1"/>
      <c r="C18" s="1"/>
      <c r="D18" s="1"/>
      <c r="E18" s="2"/>
    </row>
    <row r="19" spans="1:5" ht="12.75">
      <c r="A19" s="1"/>
      <c r="B19" s="1"/>
      <c r="C19" s="1"/>
      <c r="D19" s="1"/>
      <c r="E19" s="2"/>
    </row>
    <row r="20" spans="1:5" ht="12.75">
      <c r="A20" s="1"/>
      <c r="B20" s="1"/>
      <c r="C20" s="1"/>
      <c r="D20" s="1"/>
      <c r="E20" s="2"/>
    </row>
    <row r="21" spans="1:5" ht="12.75">
      <c r="A21" s="1"/>
      <c r="B21" s="1"/>
      <c r="C21" s="1"/>
      <c r="D21" s="1"/>
      <c r="E21" s="2"/>
    </row>
    <row r="22" spans="1:5" ht="12.75">
      <c r="A22" s="1"/>
      <c r="B22" s="1"/>
      <c r="C22" s="1"/>
      <c r="D22" s="1"/>
      <c r="E22" s="2"/>
    </row>
    <row r="23" spans="1:5" ht="12.75">
      <c r="A23" s="1"/>
      <c r="B23" s="1"/>
      <c r="C23" s="1"/>
      <c r="D23" s="1"/>
      <c r="E23" s="2"/>
    </row>
    <row r="24" spans="1:5" ht="12.75">
      <c r="A24" s="1"/>
      <c r="B24" s="1"/>
      <c r="C24" s="1"/>
      <c r="D24" s="1"/>
      <c r="E24" s="2"/>
    </row>
    <row r="25" spans="1:5" ht="12.75">
      <c r="A25" s="1"/>
      <c r="B25" s="1"/>
      <c r="C25" s="1"/>
      <c r="D25" s="1"/>
      <c r="E25" s="2"/>
    </row>
    <row r="26" spans="1:5" ht="12.75">
      <c r="A26" s="1"/>
      <c r="B26" s="1"/>
      <c r="C26" s="1"/>
      <c r="D26" s="1"/>
      <c r="E26" s="2"/>
    </row>
    <row r="27" spans="1:5" ht="12.75">
      <c r="A27" s="1"/>
      <c r="B27" s="1"/>
      <c r="C27" s="1"/>
      <c r="D27" s="1"/>
      <c r="E27" s="2"/>
    </row>
    <row r="28" spans="1:5" ht="15">
      <c r="A28" s="1"/>
      <c r="C28" s="6"/>
      <c r="D28" s="6"/>
      <c r="E28" s="6"/>
    </row>
    <row r="29" spans="1:5" ht="12.75">
      <c r="A29" s="1"/>
      <c r="B29" s="1"/>
      <c r="C29" s="1"/>
      <c r="D29" s="1"/>
      <c r="E29" s="2"/>
    </row>
    <row r="30" spans="1:5" ht="12.75">
      <c r="A30" s="1"/>
      <c r="B30" s="1"/>
      <c r="C30" s="1"/>
      <c r="D30" s="1"/>
      <c r="E30" s="2"/>
    </row>
    <row r="31" spans="1:5" ht="12.75">
      <c r="A31" s="1"/>
      <c r="B31" s="1"/>
      <c r="C31" s="1"/>
      <c r="D31" s="1"/>
      <c r="E31" s="2"/>
    </row>
    <row r="32" spans="1:7" ht="12.75" customHeight="1">
      <c r="A32" s="141" t="s">
        <v>484</v>
      </c>
      <c r="B32" s="142"/>
      <c r="C32" s="142"/>
      <c r="D32" s="142"/>
      <c r="E32" s="142"/>
      <c r="F32" s="142"/>
      <c r="G32" s="142"/>
    </row>
    <row r="33" spans="1:5" ht="12.75">
      <c r="A33" s="1"/>
      <c r="B33" s="1"/>
      <c r="C33" s="1"/>
      <c r="D33" s="1"/>
      <c r="E33" s="2"/>
    </row>
    <row r="34" spans="1:5" ht="12.75">
      <c r="A34" s="1"/>
      <c r="B34" s="1"/>
      <c r="C34" s="1"/>
      <c r="D34" s="1"/>
      <c r="E34" s="2"/>
    </row>
    <row r="35" spans="1:7" ht="48.75" customHeight="1">
      <c r="A35" s="138" t="s">
        <v>485</v>
      </c>
      <c r="B35" s="139"/>
      <c r="C35" s="139"/>
      <c r="D35" s="139"/>
      <c r="E35" s="139"/>
      <c r="F35" s="140"/>
      <c r="G35" s="140"/>
    </row>
    <row r="36" spans="1:7" ht="18.75" customHeight="1">
      <c r="A36" s="91"/>
      <c r="B36" s="92"/>
      <c r="C36" s="92"/>
      <c r="D36" s="92"/>
      <c r="E36" s="92"/>
      <c r="F36" s="93"/>
      <c r="G36" s="93"/>
    </row>
    <row r="37" spans="1:7" ht="13.5" customHeight="1">
      <c r="A37" s="106" t="s">
        <v>488</v>
      </c>
      <c r="B37" s="107"/>
      <c r="C37" s="107"/>
      <c r="D37" s="107"/>
      <c r="E37" s="107"/>
      <c r="F37" s="107"/>
      <c r="G37" s="107"/>
    </row>
    <row r="38" spans="1:7" ht="15.75" customHeight="1">
      <c r="A38" s="106" t="s">
        <v>489</v>
      </c>
      <c r="B38" s="107"/>
      <c r="C38" s="107"/>
      <c r="D38" s="107"/>
      <c r="E38" s="107"/>
      <c r="F38" s="107"/>
      <c r="G38" s="107"/>
    </row>
    <row r="39" spans="1:7" ht="13.5" customHeight="1">
      <c r="A39" s="106" t="s">
        <v>3</v>
      </c>
      <c r="B39" s="107"/>
      <c r="C39" s="107"/>
      <c r="D39" s="107"/>
      <c r="E39" s="107"/>
      <c r="F39" s="107"/>
      <c r="G39" s="107"/>
    </row>
    <row r="40" spans="1:2" ht="12.75">
      <c r="A40" s="111" t="s">
        <v>4</v>
      </c>
      <c r="B40" s="111"/>
    </row>
    <row r="42" spans="1:7" ht="23.25">
      <c r="A42" s="143" t="s">
        <v>5</v>
      </c>
      <c r="B42" s="143" t="s">
        <v>6</v>
      </c>
      <c r="C42" s="7" t="s">
        <v>7</v>
      </c>
      <c r="D42" s="8" t="s">
        <v>8</v>
      </c>
      <c r="E42" s="9" t="s">
        <v>8</v>
      </c>
      <c r="F42" s="10" t="s">
        <v>9</v>
      </c>
      <c r="G42" s="10" t="s">
        <v>487</v>
      </c>
    </row>
    <row r="43" spans="1:7" ht="15.75" customHeight="1">
      <c r="A43" s="144"/>
      <c r="B43" s="144"/>
      <c r="C43" s="7" t="s">
        <v>10</v>
      </c>
      <c r="D43" s="8" t="s">
        <v>11</v>
      </c>
      <c r="E43" s="9" t="s">
        <v>12</v>
      </c>
      <c r="F43" s="11" t="s">
        <v>10</v>
      </c>
      <c r="G43" s="11" t="s">
        <v>10</v>
      </c>
    </row>
    <row r="44" spans="1:7" ht="12.75">
      <c r="A44" s="12">
        <v>1</v>
      </c>
      <c r="B44" s="13">
        <v>2</v>
      </c>
      <c r="C44" s="14">
        <v>3</v>
      </c>
      <c r="D44" s="15">
        <v>4</v>
      </c>
      <c r="E44" s="16">
        <v>5</v>
      </c>
      <c r="F44" s="17"/>
      <c r="G44" s="17"/>
    </row>
    <row r="45" spans="1:7" ht="12.75">
      <c r="A45" s="12" t="s">
        <v>13</v>
      </c>
      <c r="B45" s="18" t="s">
        <v>14</v>
      </c>
      <c r="C45" s="19">
        <v>5000000</v>
      </c>
      <c r="D45" s="20">
        <v>4900000</v>
      </c>
      <c r="E45" s="19">
        <v>5000000</v>
      </c>
      <c r="F45" s="19">
        <v>5000000</v>
      </c>
      <c r="G45" s="19">
        <v>5000000</v>
      </c>
    </row>
    <row r="46" spans="1:7" ht="12.75">
      <c r="A46" s="12" t="s">
        <v>15</v>
      </c>
      <c r="B46" s="18" t="s">
        <v>16</v>
      </c>
      <c r="C46" s="19">
        <v>8650000</v>
      </c>
      <c r="D46" s="20">
        <v>8630000</v>
      </c>
      <c r="E46" s="19">
        <f>E47+E48+E49+E50+E51+E52</f>
        <v>8660000</v>
      </c>
      <c r="F46" s="19">
        <f>F47+F48+F49+F50+F51+F52</f>
        <v>8660000</v>
      </c>
      <c r="G46" s="19">
        <f>G47+G48+G49+G50+G51+G52</f>
        <v>8660000</v>
      </c>
    </row>
    <row r="47" spans="1:7" ht="25.5">
      <c r="A47" s="21" t="s">
        <v>17</v>
      </c>
      <c r="B47" s="22" t="s">
        <v>18</v>
      </c>
      <c r="C47" s="23">
        <v>2000000</v>
      </c>
      <c r="D47" s="24">
        <v>2000000</v>
      </c>
      <c r="E47" s="23">
        <v>2000000</v>
      </c>
      <c r="F47" s="23">
        <v>1900000</v>
      </c>
      <c r="G47" s="23">
        <v>1800000</v>
      </c>
    </row>
    <row r="48" spans="1:7" ht="38.25">
      <c r="A48" s="21" t="s">
        <v>19</v>
      </c>
      <c r="B48" s="22" t="s">
        <v>486</v>
      </c>
      <c r="C48" s="23">
        <v>220000</v>
      </c>
      <c r="D48" s="24">
        <v>220000</v>
      </c>
      <c r="E48" s="23">
        <v>220000</v>
      </c>
      <c r="F48" s="23">
        <v>150000</v>
      </c>
      <c r="G48" s="23">
        <v>150000</v>
      </c>
    </row>
    <row r="49" spans="1:7" ht="38.25">
      <c r="A49" s="21" t="s">
        <v>20</v>
      </c>
      <c r="B49" s="22" t="s">
        <v>21</v>
      </c>
      <c r="C49" s="23">
        <v>3600000</v>
      </c>
      <c r="D49" s="24">
        <v>3600000</v>
      </c>
      <c r="E49" s="23">
        <v>3600000</v>
      </c>
      <c r="F49" s="23">
        <v>3600000</v>
      </c>
      <c r="G49" s="23">
        <v>3600000</v>
      </c>
    </row>
    <row r="50" spans="1:7" ht="51">
      <c r="A50" s="21" t="s">
        <v>22</v>
      </c>
      <c r="B50" s="22" t="s">
        <v>23</v>
      </c>
      <c r="C50" s="23">
        <v>2700000</v>
      </c>
      <c r="D50" s="24">
        <v>2700000</v>
      </c>
      <c r="E50" s="23">
        <v>2700000</v>
      </c>
      <c r="F50" s="23">
        <v>2950000</v>
      </c>
      <c r="G50" s="23">
        <v>3060000</v>
      </c>
    </row>
    <row r="51" spans="1:7" ht="25.5">
      <c r="A51" s="21" t="s">
        <v>24</v>
      </c>
      <c r="B51" s="22" t="s">
        <v>25</v>
      </c>
      <c r="C51" s="23">
        <v>130000</v>
      </c>
      <c r="D51" s="25">
        <v>85000</v>
      </c>
      <c r="E51" s="23">
        <v>130000</v>
      </c>
      <c r="F51" s="23">
        <v>30000</v>
      </c>
      <c r="G51" s="23">
        <v>20000</v>
      </c>
    </row>
    <row r="52" spans="1:7" ht="25.5">
      <c r="A52" s="21" t="s">
        <v>26</v>
      </c>
      <c r="B52" s="22" t="s">
        <v>27</v>
      </c>
      <c r="C52" s="23">
        <v>0</v>
      </c>
      <c r="D52" s="24">
        <v>25000</v>
      </c>
      <c r="E52" s="23">
        <v>10000</v>
      </c>
      <c r="F52" s="23">
        <v>30000</v>
      </c>
      <c r="G52" s="23">
        <v>30000</v>
      </c>
    </row>
    <row r="53" spans="1:7" ht="12.75">
      <c r="A53" s="12" t="s">
        <v>28</v>
      </c>
      <c r="B53" s="26" t="s">
        <v>29</v>
      </c>
      <c r="C53" s="27">
        <v>150000</v>
      </c>
      <c r="D53" s="27">
        <v>170000</v>
      </c>
      <c r="E53" s="27">
        <v>149913.11</v>
      </c>
      <c r="F53" s="27">
        <v>149913.11</v>
      </c>
      <c r="G53" s="27">
        <v>149913.11</v>
      </c>
    </row>
    <row r="54" spans="1:7" ht="12.75">
      <c r="A54" s="12"/>
      <c r="B54" s="26" t="s">
        <v>30</v>
      </c>
      <c r="C54" s="28">
        <f>C45+C46+C53</f>
        <v>13800000</v>
      </c>
      <c r="D54" s="27">
        <f>D53+D46+D45</f>
        <v>13700000</v>
      </c>
      <c r="E54" s="28">
        <f>E45+E46+E53</f>
        <v>13809913.11</v>
      </c>
      <c r="F54" s="28">
        <f>F45+F46+F53</f>
        <v>13809913.11</v>
      </c>
      <c r="G54" s="28">
        <f>G45+G46+G53</f>
        <v>13809913.11</v>
      </c>
    </row>
    <row r="55" spans="1:7" ht="25.5">
      <c r="A55" s="12" t="s">
        <v>31</v>
      </c>
      <c r="B55" s="26" t="s">
        <v>32</v>
      </c>
      <c r="C55" s="29">
        <v>0</v>
      </c>
      <c r="D55" s="27">
        <v>1557490.38</v>
      </c>
      <c r="E55" s="27">
        <v>1378823.89</v>
      </c>
      <c r="F55" s="27">
        <v>1378823.89</v>
      </c>
      <c r="G55" s="27">
        <v>1378823.89</v>
      </c>
    </row>
    <row r="56" spans="1:7" ht="25.5">
      <c r="A56" s="12" t="s">
        <v>33</v>
      </c>
      <c r="B56" s="26" t="s">
        <v>34</v>
      </c>
      <c r="C56" s="29">
        <v>0</v>
      </c>
      <c r="D56" s="27">
        <v>288528.52</v>
      </c>
      <c r="E56" s="27">
        <v>286885.71</v>
      </c>
      <c r="F56" s="27">
        <v>286885.71</v>
      </c>
      <c r="G56" s="27">
        <v>286885.71</v>
      </c>
    </row>
    <row r="57" spans="1:7" ht="12.75">
      <c r="A57" s="12" t="s">
        <v>35</v>
      </c>
      <c r="B57" s="26" t="s">
        <v>36</v>
      </c>
      <c r="C57" s="29">
        <v>0</v>
      </c>
      <c r="D57" s="27">
        <v>885128.13</v>
      </c>
      <c r="E57" s="27">
        <v>1004377.29</v>
      </c>
      <c r="F57" s="27">
        <v>1004377.29</v>
      </c>
      <c r="G57" s="27">
        <v>1004377.29</v>
      </c>
    </row>
    <row r="58" spans="1:7" ht="12.75">
      <c r="A58" s="12"/>
      <c r="B58" s="26" t="s">
        <v>37</v>
      </c>
      <c r="C58" s="28">
        <v>13800000</v>
      </c>
      <c r="D58" s="27">
        <v>16431147.03</v>
      </c>
      <c r="E58" s="27">
        <f>E54+E55+E56+E57</f>
        <v>16480000</v>
      </c>
      <c r="F58" s="27">
        <f>F54+F55+F56+F57</f>
        <v>16480000</v>
      </c>
      <c r="G58" s="27">
        <f>G54+G55+G56+G57</f>
        <v>16480000</v>
      </c>
    </row>
    <row r="59" spans="1:7" ht="12.75">
      <c r="A59" s="94"/>
      <c r="B59" s="95"/>
      <c r="C59" s="96"/>
      <c r="D59" s="97"/>
      <c r="E59" s="97"/>
      <c r="F59" s="97"/>
      <c r="G59" s="97"/>
    </row>
    <row r="60" spans="1:7" ht="12.75">
      <c r="A60" s="94"/>
      <c r="B60" s="95"/>
      <c r="C60" s="96"/>
      <c r="D60" s="97"/>
      <c r="E60" s="97"/>
      <c r="F60" s="97"/>
      <c r="G60" s="97"/>
    </row>
    <row r="61" spans="1:7" ht="12.75">
      <c r="A61" s="31" t="s">
        <v>38</v>
      </c>
      <c r="B61" s="32"/>
      <c r="C61" s="33"/>
      <c r="D61" s="33"/>
      <c r="E61" s="34"/>
      <c r="F61" s="35"/>
      <c r="G61" s="35"/>
    </row>
    <row r="62" spans="1:7" ht="12.75">
      <c r="A62" s="36"/>
      <c r="B62" s="32"/>
      <c r="C62" s="3"/>
      <c r="D62" s="3"/>
      <c r="E62" s="37"/>
      <c r="F62" s="38"/>
      <c r="G62" s="38"/>
    </row>
    <row r="63" spans="1:7" ht="30" customHeight="1">
      <c r="A63" s="39" t="s">
        <v>39</v>
      </c>
      <c r="B63" s="39" t="s">
        <v>40</v>
      </c>
      <c r="C63" s="40" t="s">
        <v>41</v>
      </c>
      <c r="D63" s="41" t="s">
        <v>42</v>
      </c>
      <c r="E63" s="42" t="s">
        <v>43</v>
      </c>
      <c r="F63" s="39" t="s">
        <v>9</v>
      </c>
      <c r="G63" s="39" t="s">
        <v>487</v>
      </c>
    </row>
    <row r="64" spans="1:7" ht="22.5">
      <c r="A64" s="43" t="s">
        <v>44</v>
      </c>
      <c r="B64" s="43" t="s">
        <v>45</v>
      </c>
      <c r="C64" s="44">
        <v>2000000</v>
      </c>
      <c r="D64" s="44">
        <v>1698407.08</v>
      </c>
      <c r="E64" s="45">
        <v>1971000</v>
      </c>
      <c r="F64" s="46">
        <f aca="true" t="shared" si="0" ref="F64:G70">F107</f>
        <v>1925655.26</v>
      </c>
      <c r="G64" s="46">
        <f t="shared" si="0"/>
        <v>1870655.26</v>
      </c>
    </row>
    <row r="65" spans="1:7" ht="22.5">
      <c r="A65" s="43" t="s">
        <v>46</v>
      </c>
      <c r="B65" s="43" t="s">
        <v>47</v>
      </c>
      <c r="C65" s="44">
        <v>6700000</v>
      </c>
      <c r="D65" s="44">
        <v>7691998.6</v>
      </c>
      <c r="E65" s="45">
        <v>6622000</v>
      </c>
      <c r="F65" s="46">
        <f t="shared" si="0"/>
        <v>6753742.29</v>
      </c>
      <c r="G65" s="46">
        <f t="shared" si="0"/>
        <v>6907892.29</v>
      </c>
    </row>
    <row r="66" spans="1:7" ht="22.5">
      <c r="A66" s="43" t="s">
        <v>48</v>
      </c>
      <c r="B66" s="43" t="s">
        <v>49</v>
      </c>
      <c r="C66" s="44">
        <v>300000</v>
      </c>
      <c r="D66" s="47">
        <v>176286.12</v>
      </c>
      <c r="E66" s="45">
        <v>207000</v>
      </c>
      <c r="F66" s="46">
        <f t="shared" si="0"/>
        <v>157000</v>
      </c>
      <c r="G66" s="46">
        <f t="shared" si="0"/>
        <v>107000</v>
      </c>
    </row>
    <row r="67" spans="1:7" ht="12.75">
      <c r="A67" s="43" t="s">
        <v>50</v>
      </c>
      <c r="B67" s="43" t="s">
        <v>51</v>
      </c>
      <c r="C67" s="44">
        <v>4400000</v>
      </c>
      <c r="D67" s="47">
        <v>4092000</v>
      </c>
      <c r="E67" s="45">
        <v>4400000</v>
      </c>
      <c r="F67" s="46">
        <f t="shared" si="0"/>
        <v>4400000</v>
      </c>
      <c r="G67" s="46">
        <f t="shared" si="0"/>
        <v>4380000</v>
      </c>
    </row>
    <row r="68" spans="1:7" ht="33.75">
      <c r="A68" s="43" t="s">
        <v>52</v>
      </c>
      <c r="B68" s="43" t="s">
        <v>53</v>
      </c>
      <c r="C68" s="44">
        <v>0</v>
      </c>
      <c r="D68" s="47">
        <v>2700045.66</v>
      </c>
      <c r="E68" s="45">
        <v>2670086.89</v>
      </c>
      <c r="F68" s="46">
        <f t="shared" si="0"/>
        <v>2666108.8899999997</v>
      </c>
      <c r="G68" s="46">
        <f t="shared" si="0"/>
        <v>2647844.69</v>
      </c>
    </row>
    <row r="69" spans="1:7" ht="12.75">
      <c r="A69" s="43" t="s">
        <v>54</v>
      </c>
      <c r="B69" s="43" t="s">
        <v>55</v>
      </c>
      <c r="C69" s="44">
        <v>400000</v>
      </c>
      <c r="D69" s="47">
        <v>72409.57</v>
      </c>
      <c r="E69" s="45">
        <v>609913.11</v>
      </c>
      <c r="F69" s="46">
        <f t="shared" si="0"/>
        <v>577493.5599999987</v>
      </c>
      <c r="G69" s="46">
        <f t="shared" si="0"/>
        <v>566607.7599999998</v>
      </c>
    </row>
    <row r="70" spans="1:7" ht="12.75">
      <c r="A70" s="43"/>
      <c r="B70" s="48" t="s">
        <v>56</v>
      </c>
      <c r="C70" s="49">
        <f>SUM(C64:C69)</f>
        <v>13800000</v>
      </c>
      <c r="D70" s="49">
        <v>16431147.03</v>
      </c>
      <c r="E70" s="50">
        <f>E64+E65+E66+E67+E68+E69</f>
        <v>16480000</v>
      </c>
      <c r="F70" s="51">
        <f t="shared" si="0"/>
        <v>16480000</v>
      </c>
      <c r="G70" s="51">
        <f t="shared" si="0"/>
        <v>16480000</v>
      </c>
    </row>
    <row r="71" spans="1:7" ht="22.5">
      <c r="A71" s="48" t="s">
        <v>44</v>
      </c>
      <c r="B71" s="48" t="s">
        <v>45</v>
      </c>
      <c r="C71" s="52"/>
      <c r="D71" s="52"/>
      <c r="E71" s="53"/>
      <c r="F71" s="46"/>
      <c r="G71" s="46"/>
    </row>
    <row r="72" spans="1:7" ht="12.75">
      <c r="A72" s="43" t="s">
        <v>57</v>
      </c>
      <c r="B72" s="54" t="s">
        <v>58</v>
      </c>
      <c r="C72" s="52">
        <v>400000</v>
      </c>
      <c r="D72" s="55">
        <v>299215.6</v>
      </c>
      <c r="E72" s="52">
        <v>400000</v>
      </c>
      <c r="F72" s="46">
        <f aca="true" t="shared" si="1" ref="F72:G80">F115</f>
        <v>476080.83</v>
      </c>
      <c r="G72" s="46">
        <f t="shared" si="1"/>
        <v>426080.83</v>
      </c>
    </row>
    <row r="73" spans="1:7" ht="12.75">
      <c r="A73" s="43" t="s">
        <v>59</v>
      </c>
      <c r="B73" s="54" t="s">
        <v>60</v>
      </c>
      <c r="C73" s="52">
        <v>600000</v>
      </c>
      <c r="D73" s="55">
        <v>581766.69</v>
      </c>
      <c r="E73" s="52">
        <v>570000</v>
      </c>
      <c r="F73" s="46">
        <f t="shared" si="1"/>
        <v>527250</v>
      </c>
      <c r="G73" s="46">
        <f t="shared" si="1"/>
        <v>527250</v>
      </c>
    </row>
    <row r="74" spans="1:7" ht="12.75">
      <c r="A74" s="43" t="s">
        <v>61</v>
      </c>
      <c r="B74" s="54" t="s">
        <v>62</v>
      </c>
      <c r="C74" s="52">
        <v>300000</v>
      </c>
      <c r="D74" s="55">
        <v>218468.2</v>
      </c>
      <c r="E74" s="52">
        <v>301000</v>
      </c>
      <c r="F74" s="46">
        <f t="shared" si="1"/>
        <v>238044.13</v>
      </c>
      <c r="G74" s="46">
        <f t="shared" si="1"/>
        <v>238044.13</v>
      </c>
    </row>
    <row r="75" spans="1:7" ht="12.75">
      <c r="A75" s="43" t="s">
        <v>63</v>
      </c>
      <c r="B75" s="54" t="s">
        <v>64</v>
      </c>
      <c r="C75" s="52">
        <v>170000</v>
      </c>
      <c r="D75" s="55">
        <v>97970</v>
      </c>
      <c r="E75" s="52">
        <v>170000</v>
      </c>
      <c r="F75" s="46">
        <f t="shared" si="1"/>
        <v>164280.3</v>
      </c>
      <c r="G75" s="46">
        <f t="shared" si="1"/>
        <v>164280.3</v>
      </c>
    </row>
    <row r="76" spans="1:7" ht="12.75">
      <c r="A76" s="43" t="s">
        <v>65</v>
      </c>
      <c r="B76" s="54" t="s">
        <v>66</v>
      </c>
      <c r="C76" s="52">
        <v>10000</v>
      </c>
      <c r="D76" s="55">
        <v>5000</v>
      </c>
      <c r="E76" s="52">
        <v>10000</v>
      </c>
      <c r="F76" s="46">
        <f t="shared" si="1"/>
        <v>10000</v>
      </c>
      <c r="G76" s="46">
        <f t="shared" si="1"/>
        <v>10000</v>
      </c>
    </row>
    <row r="77" spans="1:7" ht="22.5">
      <c r="A77" s="43" t="s">
        <v>67</v>
      </c>
      <c r="B77" s="54" t="s">
        <v>68</v>
      </c>
      <c r="C77" s="52">
        <v>100000</v>
      </c>
      <c r="D77" s="55">
        <v>68399.15</v>
      </c>
      <c r="E77" s="52">
        <v>100000</v>
      </c>
      <c r="F77" s="46">
        <f t="shared" si="1"/>
        <v>100000</v>
      </c>
      <c r="G77" s="46">
        <f t="shared" si="1"/>
        <v>100000</v>
      </c>
    </row>
    <row r="78" spans="1:7" ht="22.5">
      <c r="A78" s="43" t="s">
        <v>69</v>
      </c>
      <c r="B78" s="54" t="s">
        <v>70</v>
      </c>
      <c r="C78" s="52">
        <v>300000</v>
      </c>
      <c r="D78" s="55">
        <v>277587.44</v>
      </c>
      <c r="E78" s="52">
        <v>300000</v>
      </c>
      <c r="F78" s="46">
        <f t="shared" si="1"/>
        <v>235000</v>
      </c>
      <c r="G78" s="46">
        <f t="shared" si="1"/>
        <v>230000</v>
      </c>
    </row>
    <row r="79" spans="1:7" ht="22.5">
      <c r="A79" s="43" t="s">
        <v>71</v>
      </c>
      <c r="B79" s="54" t="s">
        <v>72</v>
      </c>
      <c r="C79" s="52">
        <v>20000</v>
      </c>
      <c r="D79" s="55">
        <v>23000</v>
      </c>
      <c r="E79" s="52">
        <v>20000</v>
      </c>
      <c r="F79" s="46">
        <f t="shared" si="1"/>
        <v>15000</v>
      </c>
      <c r="G79" s="46">
        <f t="shared" si="1"/>
        <v>15000</v>
      </c>
    </row>
    <row r="80" spans="1:7" ht="12.75">
      <c r="A80" s="43" t="s">
        <v>73</v>
      </c>
      <c r="B80" s="54" t="s">
        <v>74</v>
      </c>
      <c r="C80" s="52">
        <v>100000</v>
      </c>
      <c r="D80" s="55">
        <v>127000</v>
      </c>
      <c r="E80" s="52">
        <v>100000</v>
      </c>
      <c r="F80" s="46">
        <f t="shared" si="1"/>
        <v>160000</v>
      </c>
      <c r="G80" s="46">
        <f t="shared" si="1"/>
        <v>160000</v>
      </c>
    </row>
    <row r="81" spans="1:7" ht="12.75">
      <c r="A81" s="43"/>
      <c r="B81" s="56" t="s">
        <v>75</v>
      </c>
      <c r="C81" s="57">
        <f>C72+C73+C74+C75+C76+C77+C78+C79+C80</f>
        <v>2000000</v>
      </c>
      <c r="D81" s="58">
        <v>1698407.08</v>
      </c>
      <c r="E81" s="57">
        <f>SUM(E72:E80)</f>
        <v>1971000</v>
      </c>
      <c r="F81" s="51">
        <f>F72+F73+F74+F75+F76+F77+F78+F79+F80</f>
        <v>1925655.26</v>
      </c>
      <c r="G81" s="51">
        <f>G72+G73+G74+G75+G76+G77+G78+G79+G80</f>
        <v>1870655.26</v>
      </c>
    </row>
    <row r="82" spans="1:7" ht="22.5">
      <c r="A82" s="48" t="s">
        <v>46</v>
      </c>
      <c r="B82" s="56" t="s">
        <v>47</v>
      </c>
      <c r="C82" s="59"/>
      <c r="D82" s="59"/>
      <c r="E82" s="29"/>
      <c r="F82" s="46"/>
      <c r="G82" s="46"/>
    </row>
    <row r="83" spans="1:7" ht="22.5">
      <c r="A83" s="43" t="s">
        <v>76</v>
      </c>
      <c r="B83" s="54" t="s">
        <v>77</v>
      </c>
      <c r="C83" s="52">
        <v>3300000</v>
      </c>
      <c r="D83" s="55">
        <v>3651676.14</v>
      </c>
      <c r="E83" s="52">
        <v>3072000</v>
      </c>
      <c r="F83" s="46">
        <f>F126</f>
        <v>3124494.12</v>
      </c>
      <c r="G83" s="46">
        <f>G126</f>
        <v>3384494.12</v>
      </c>
    </row>
    <row r="84" spans="1:7" ht="33.75">
      <c r="A84" s="43" t="s">
        <v>78</v>
      </c>
      <c r="B84" s="54" t="s">
        <v>79</v>
      </c>
      <c r="C84" s="52">
        <v>3400000</v>
      </c>
      <c r="D84" s="55">
        <v>3023344.04</v>
      </c>
      <c r="E84" s="52">
        <v>3550000</v>
      </c>
      <c r="F84" s="46">
        <f>F127</f>
        <v>3629248.17</v>
      </c>
      <c r="G84" s="46">
        <f>G127</f>
        <v>3523398.17</v>
      </c>
    </row>
    <row r="85" spans="1:7" ht="33.75">
      <c r="A85" s="43" t="s">
        <v>80</v>
      </c>
      <c r="B85" s="54" t="s">
        <v>81</v>
      </c>
      <c r="C85" s="52"/>
      <c r="D85" s="55">
        <v>1016978.42</v>
      </c>
      <c r="E85" s="52">
        <v>0</v>
      </c>
      <c r="F85" s="46">
        <v>0</v>
      </c>
      <c r="G85" s="46">
        <v>0</v>
      </c>
    </row>
    <row r="86" spans="1:7" ht="12.75">
      <c r="A86" s="43"/>
      <c r="B86" s="56" t="s">
        <v>82</v>
      </c>
      <c r="C86" s="57">
        <f>C83+C84</f>
        <v>6700000</v>
      </c>
      <c r="D86" s="58">
        <v>7691998.6</v>
      </c>
      <c r="E86" s="57">
        <f>E83+E84+E85</f>
        <v>6622000</v>
      </c>
      <c r="F86" s="51">
        <f>F83+F84+F85</f>
        <v>6753742.29</v>
      </c>
      <c r="G86" s="51">
        <f>G83+G84+G85</f>
        <v>6907892.29</v>
      </c>
    </row>
    <row r="87" spans="1:7" ht="22.5">
      <c r="A87" s="48" t="s">
        <v>48</v>
      </c>
      <c r="B87" s="56" t="s">
        <v>49</v>
      </c>
      <c r="C87" s="52"/>
      <c r="D87" s="52"/>
      <c r="E87" s="60"/>
      <c r="F87" s="46"/>
      <c r="G87" s="46"/>
    </row>
    <row r="88" spans="1:7" ht="45">
      <c r="A88" s="43" t="s">
        <v>83</v>
      </c>
      <c r="B88" s="54" t="s">
        <v>84</v>
      </c>
      <c r="C88" s="52">
        <v>200000</v>
      </c>
      <c r="D88" s="55">
        <v>77286.12</v>
      </c>
      <c r="E88" s="52">
        <v>142000</v>
      </c>
      <c r="F88" s="46">
        <f>F130</f>
        <v>107000</v>
      </c>
      <c r="G88" s="46">
        <f>G130</f>
        <v>57000</v>
      </c>
    </row>
    <row r="89" spans="1:7" ht="12.75">
      <c r="A89" s="43" t="s">
        <v>85</v>
      </c>
      <c r="B89" s="54" t="s">
        <v>86</v>
      </c>
      <c r="C89" s="52">
        <v>100000</v>
      </c>
      <c r="D89" s="55">
        <v>99000</v>
      </c>
      <c r="E89" s="52">
        <v>65000</v>
      </c>
      <c r="F89" s="46">
        <f>F131</f>
        <v>50000</v>
      </c>
      <c r="G89" s="46">
        <f>G131</f>
        <v>50000</v>
      </c>
    </row>
    <row r="90" spans="1:7" ht="12.75">
      <c r="A90" s="43"/>
      <c r="B90" s="56" t="s">
        <v>87</v>
      </c>
      <c r="C90" s="57">
        <v>300000</v>
      </c>
      <c r="D90" s="58">
        <v>176286.12</v>
      </c>
      <c r="E90" s="57">
        <f>E88+E89</f>
        <v>207000</v>
      </c>
      <c r="F90" s="51">
        <f>F88+F89</f>
        <v>157000</v>
      </c>
      <c r="G90" s="51">
        <f>G88+G89</f>
        <v>107000</v>
      </c>
    </row>
    <row r="91" spans="1:7" ht="12.75">
      <c r="A91" s="48" t="s">
        <v>50</v>
      </c>
      <c r="B91" s="56" t="s">
        <v>51</v>
      </c>
      <c r="C91" s="52"/>
      <c r="D91" s="52"/>
      <c r="E91" s="52"/>
      <c r="F91" s="46"/>
      <c r="G91" s="46"/>
    </row>
    <row r="92" spans="1:7" ht="22.5">
      <c r="A92" s="43" t="s">
        <v>88</v>
      </c>
      <c r="B92" s="54" t="s">
        <v>89</v>
      </c>
      <c r="C92" s="52">
        <v>3800000</v>
      </c>
      <c r="D92" s="55">
        <v>3550000</v>
      </c>
      <c r="E92" s="52">
        <v>3800000</v>
      </c>
      <c r="F92" s="46">
        <f>F134</f>
        <v>3810000</v>
      </c>
      <c r="G92" s="46">
        <f>G134</f>
        <v>3810000</v>
      </c>
    </row>
    <row r="93" spans="1:7" ht="12.75">
      <c r="A93" s="43" t="s">
        <v>90</v>
      </c>
      <c r="B93" s="54" t="s">
        <v>91</v>
      </c>
      <c r="C93" s="52">
        <v>600000</v>
      </c>
      <c r="D93" s="55">
        <v>542000</v>
      </c>
      <c r="E93" s="52">
        <v>600000</v>
      </c>
      <c r="F93" s="46">
        <f>F135</f>
        <v>590000</v>
      </c>
      <c r="G93" s="46">
        <f>G135</f>
        <v>570000</v>
      </c>
    </row>
    <row r="94" spans="1:7" ht="12.75">
      <c r="A94" s="43"/>
      <c r="B94" s="56" t="s">
        <v>92</v>
      </c>
      <c r="C94" s="57">
        <f>C92+C93</f>
        <v>4400000</v>
      </c>
      <c r="D94" s="61">
        <v>4092000</v>
      </c>
      <c r="E94" s="57">
        <f>E92+E93</f>
        <v>4400000</v>
      </c>
      <c r="F94" s="51">
        <f>F92+F93</f>
        <v>4400000</v>
      </c>
      <c r="G94" s="51">
        <f>G92+G93</f>
        <v>4380000</v>
      </c>
    </row>
    <row r="95" spans="1:7" ht="45">
      <c r="A95" s="48" t="s">
        <v>52</v>
      </c>
      <c r="B95" s="56" t="s">
        <v>93</v>
      </c>
      <c r="C95" s="59">
        <v>0</v>
      </c>
      <c r="D95" s="58">
        <v>2700045.66</v>
      </c>
      <c r="E95" s="57">
        <v>2670086.89</v>
      </c>
      <c r="F95" s="51">
        <f>F141</f>
        <v>2666108.8899999997</v>
      </c>
      <c r="G95" s="51">
        <f>G141</f>
        <v>2647844.69</v>
      </c>
    </row>
    <row r="96" spans="1:7" ht="12.75">
      <c r="A96" s="48" t="s">
        <v>54</v>
      </c>
      <c r="B96" s="48" t="s">
        <v>55</v>
      </c>
      <c r="C96" s="62">
        <v>400000</v>
      </c>
      <c r="D96" s="63">
        <v>72409.57</v>
      </c>
      <c r="E96" s="62">
        <v>609913.11</v>
      </c>
      <c r="F96" s="51">
        <f>F112</f>
        <v>577493.5599999987</v>
      </c>
      <c r="G96" s="51">
        <f>G112</f>
        <v>566607.7599999998</v>
      </c>
    </row>
    <row r="97" spans="1:7" ht="12.75">
      <c r="A97" s="87"/>
      <c r="B97" s="87"/>
      <c r="C97" s="88"/>
      <c r="D97" s="89"/>
      <c r="E97" s="88"/>
      <c r="F97" s="90"/>
      <c r="G97" s="90"/>
    </row>
    <row r="98" spans="1:7" ht="12.75">
      <c r="A98" s="87"/>
      <c r="B98" s="87"/>
      <c r="C98" s="88"/>
      <c r="D98" s="89"/>
      <c r="E98" s="88"/>
      <c r="F98" s="90"/>
      <c r="G98" s="90"/>
    </row>
    <row r="99" spans="1:7" ht="12.75">
      <c r="A99" s="87"/>
      <c r="B99" s="87"/>
      <c r="C99" s="88"/>
      <c r="D99" s="89"/>
      <c r="E99" s="88"/>
      <c r="F99" s="90"/>
      <c r="G99" s="90"/>
    </row>
    <row r="100" spans="1:7" ht="12.75">
      <c r="A100" s="87"/>
      <c r="B100" s="87"/>
      <c r="C100" s="88"/>
      <c r="D100" s="89"/>
      <c r="E100" s="88"/>
      <c r="F100" s="90"/>
      <c r="G100" s="90"/>
    </row>
    <row r="101" spans="1:7" ht="12.75">
      <c r="A101" s="87"/>
      <c r="B101" s="87"/>
      <c r="C101" s="88"/>
      <c r="D101" s="89"/>
      <c r="E101" s="88"/>
      <c r="F101" s="90"/>
      <c r="G101" s="90"/>
    </row>
    <row r="102" spans="1:7" ht="12.75">
      <c r="A102" s="87"/>
      <c r="B102" s="87"/>
      <c r="C102" s="88"/>
      <c r="D102" s="89"/>
      <c r="E102" s="88"/>
      <c r="F102" s="90"/>
      <c r="G102" s="90"/>
    </row>
    <row r="103" spans="6:7" ht="12.75">
      <c r="F103" s="38"/>
      <c r="G103" s="38"/>
    </row>
    <row r="104" spans="6:7" ht="12.75">
      <c r="F104" s="38"/>
      <c r="G104" s="38"/>
    </row>
    <row r="105" ht="12.75">
      <c r="G105" s="3"/>
    </row>
    <row r="106" spans="1:7" ht="25.5">
      <c r="A106" s="64" t="s">
        <v>39</v>
      </c>
      <c r="B106" s="108" t="s">
        <v>40</v>
      </c>
      <c r="C106" s="109"/>
      <c r="D106" s="110"/>
      <c r="E106" s="65" t="s">
        <v>94</v>
      </c>
      <c r="F106" s="7" t="s">
        <v>9</v>
      </c>
      <c r="G106" s="7" t="s">
        <v>487</v>
      </c>
    </row>
    <row r="107" spans="1:7" ht="12.75">
      <c r="A107" s="66" t="s">
        <v>44</v>
      </c>
      <c r="B107" s="121" t="s">
        <v>45</v>
      </c>
      <c r="C107" s="128"/>
      <c r="D107" s="129"/>
      <c r="E107" s="67">
        <f>E124</f>
        <v>1971000</v>
      </c>
      <c r="F107" s="68">
        <f>F124</f>
        <v>1925655.26</v>
      </c>
      <c r="G107" s="68">
        <f>G124</f>
        <v>1870655.26</v>
      </c>
    </row>
    <row r="108" spans="1:7" ht="12.75">
      <c r="A108" s="66" t="s">
        <v>46</v>
      </c>
      <c r="B108" s="121" t="s">
        <v>47</v>
      </c>
      <c r="C108" s="128"/>
      <c r="D108" s="129"/>
      <c r="E108" s="67">
        <f>E128</f>
        <v>6622000</v>
      </c>
      <c r="F108" s="68">
        <f>F128</f>
        <v>6753742.29</v>
      </c>
      <c r="G108" s="68">
        <f>G128</f>
        <v>6907892.29</v>
      </c>
    </row>
    <row r="109" spans="1:7" ht="12.75">
      <c r="A109" s="66" t="s">
        <v>48</v>
      </c>
      <c r="B109" s="121" t="s">
        <v>49</v>
      </c>
      <c r="C109" s="128"/>
      <c r="D109" s="129"/>
      <c r="E109" s="67">
        <f>E132</f>
        <v>207000</v>
      </c>
      <c r="F109" s="68">
        <f>F132</f>
        <v>157000</v>
      </c>
      <c r="G109" s="68">
        <f>G132</f>
        <v>107000</v>
      </c>
    </row>
    <row r="110" spans="1:7" ht="15.75" customHeight="1">
      <c r="A110" s="66" t="s">
        <v>50</v>
      </c>
      <c r="B110" s="121" t="s">
        <v>51</v>
      </c>
      <c r="C110" s="128"/>
      <c r="D110" s="129"/>
      <c r="E110" s="67">
        <f>E136</f>
        <v>4400000</v>
      </c>
      <c r="F110" s="68">
        <f>F136</f>
        <v>4400000</v>
      </c>
      <c r="G110" s="68">
        <f>G136</f>
        <v>4380000</v>
      </c>
    </row>
    <row r="111" spans="1:7" ht="24" customHeight="1">
      <c r="A111" s="66" t="s">
        <v>52</v>
      </c>
      <c r="B111" s="121" t="s">
        <v>53</v>
      </c>
      <c r="C111" s="128"/>
      <c r="D111" s="129"/>
      <c r="E111" s="67">
        <f>E141</f>
        <v>2670086.8899999997</v>
      </c>
      <c r="F111" s="68">
        <f>F141</f>
        <v>2666108.8899999997</v>
      </c>
      <c r="G111" s="68">
        <f>G141</f>
        <v>2647844.69</v>
      </c>
    </row>
    <row r="112" spans="1:7" ht="15.75" customHeight="1">
      <c r="A112" s="66" t="s">
        <v>54</v>
      </c>
      <c r="B112" s="121" t="s">
        <v>55</v>
      </c>
      <c r="C112" s="128"/>
      <c r="D112" s="129"/>
      <c r="E112" s="67">
        <f>E142</f>
        <v>609913.11</v>
      </c>
      <c r="F112" s="68">
        <f>F113-(F107+F108+F109+F110+F111)</f>
        <v>577493.5599999987</v>
      </c>
      <c r="G112" s="68">
        <f>G113-(G107+G108+G109+G110+G111)</f>
        <v>566607.7599999998</v>
      </c>
    </row>
    <row r="113" spans="1:7" ht="12.75">
      <c r="A113" s="66"/>
      <c r="B113" s="101" t="s">
        <v>56</v>
      </c>
      <c r="C113" s="102"/>
      <c r="D113" s="103"/>
      <c r="E113" s="49">
        <f>E107+E108+E109+E110+E111+E112</f>
        <v>16480000</v>
      </c>
      <c r="F113" s="69">
        <v>16480000</v>
      </c>
      <c r="G113" s="69">
        <v>16480000</v>
      </c>
    </row>
    <row r="114" spans="1:7" ht="12.75">
      <c r="A114" s="66" t="s">
        <v>44</v>
      </c>
      <c r="B114" s="121" t="s">
        <v>45</v>
      </c>
      <c r="C114" s="128"/>
      <c r="D114" s="129"/>
      <c r="E114" s="67"/>
      <c r="F114" s="68"/>
      <c r="G114" s="68"/>
    </row>
    <row r="115" spans="1:7" ht="15" customHeight="1">
      <c r="A115" s="70" t="s">
        <v>57</v>
      </c>
      <c r="B115" s="121" t="s">
        <v>58</v>
      </c>
      <c r="C115" s="128"/>
      <c r="D115" s="129"/>
      <c r="E115" s="67">
        <f>E144</f>
        <v>400000</v>
      </c>
      <c r="F115" s="68">
        <f>F144</f>
        <v>476080.83</v>
      </c>
      <c r="G115" s="68">
        <f>G144</f>
        <v>426080.83</v>
      </c>
    </row>
    <row r="116" spans="1:7" ht="12.75">
      <c r="A116" s="70" t="s">
        <v>59</v>
      </c>
      <c r="B116" s="121" t="s">
        <v>60</v>
      </c>
      <c r="C116" s="128"/>
      <c r="D116" s="129"/>
      <c r="E116" s="67">
        <f>E150</f>
        <v>570000</v>
      </c>
      <c r="F116" s="68">
        <f>F150</f>
        <v>527250</v>
      </c>
      <c r="G116" s="68">
        <f>G150</f>
        <v>527250</v>
      </c>
    </row>
    <row r="117" spans="1:7" ht="12.75">
      <c r="A117" s="70" t="s">
        <v>61</v>
      </c>
      <c r="B117" s="121" t="s">
        <v>62</v>
      </c>
      <c r="C117" s="128"/>
      <c r="D117" s="129"/>
      <c r="E117" s="67">
        <f>E158</f>
        <v>301000</v>
      </c>
      <c r="F117" s="68">
        <f>F158</f>
        <v>238044.13</v>
      </c>
      <c r="G117" s="68">
        <f>G158</f>
        <v>238044.13</v>
      </c>
    </row>
    <row r="118" spans="1:7" ht="12.75">
      <c r="A118" s="70" t="s">
        <v>63</v>
      </c>
      <c r="B118" s="121" t="s">
        <v>64</v>
      </c>
      <c r="C118" s="128"/>
      <c r="D118" s="129"/>
      <c r="E118" s="67">
        <f>E167</f>
        <v>170000</v>
      </c>
      <c r="F118" s="68">
        <f>F167</f>
        <v>164280.3</v>
      </c>
      <c r="G118" s="68">
        <f>G167</f>
        <v>164280.3</v>
      </c>
    </row>
    <row r="119" spans="1:7" ht="12.75">
      <c r="A119" s="70" t="s">
        <v>65</v>
      </c>
      <c r="B119" s="121" t="s">
        <v>66</v>
      </c>
      <c r="C119" s="128"/>
      <c r="D119" s="129"/>
      <c r="E119" s="67">
        <f aca="true" t="shared" si="2" ref="E119:G120">E173</f>
        <v>10000</v>
      </c>
      <c r="F119" s="68">
        <f t="shared" si="2"/>
        <v>10000</v>
      </c>
      <c r="G119" s="68">
        <f t="shared" si="2"/>
        <v>10000</v>
      </c>
    </row>
    <row r="120" spans="1:7" ht="12.75">
      <c r="A120" s="70" t="s">
        <v>67</v>
      </c>
      <c r="B120" s="121" t="s">
        <v>68</v>
      </c>
      <c r="C120" s="128"/>
      <c r="D120" s="129"/>
      <c r="E120" s="67">
        <f t="shared" si="2"/>
        <v>100000</v>
      </c>
      <c r="F120" s="68">
        <f t="shared" si="2"/>
        <v>100000</v>
      </c>
      <c r="G120" s="68">
        <f t="shared" si="2"/>
        <v>100000</v>
      </c>
    </row>
    <row r="121" spans="1:7" ht="12.75">
      <c r="A121" s="70" t="s">
        <v>69</v>
      </c>
      <c r="B121" s="121" t="s">
        <v>70</v>
      </c>
      <c r="C121" s="128"/>
      <c r="D121" s="129"/>
      <c r="E121" s="67">
        <f>E180</f>
        <v>300000</v>
      </c>
      <c r="F121" s="68">
        <f>F180</f>
        <v>235000</v>
      </c>
      <c r="G121" s="68">
        <f>G180</f>
        <v>230000</v>
      </c>
    </row>
    <row r="122" spans="1:7" ht="12.75">
      <c r="A122" s="70" t="s">
        <v>71</v>
      </c>
      <c r="B122" s="121" t="s">
        <v>72</v>
      </c>
      <c r="C122" s="128"/>
      <c r="D122" s="129"/>
      <c r="E122" s="67">
        <f>E185</f>
        <v>20000</v>
      </c>
      <c r="F122" s="68">
        <f>F185</f>
        <v>15000</v>
      </c>
      <c r="G122" s="68">
        <f>G185</f>
        <v>15000</v>
      </c>
    </row>
    <row r="123" spans="1:7" ht="12.75">
      <c r="A123" s="70" t="s">
        <v>73</v>
      </c>
      <c r="B123" s="121" t="s">
        <v>74</v>
      </c>
      <c r="C123" s="128"/>
      <c r="D123" s="129"/>
      <c r="E123" s="67">
        <f>E188</f>
        <v>100000</v>
      </c>
      <c r="F123" s="68">
        <f>F188</f>
        <v>160000</v>
      </c>
      <c r="G123" s="68">
        <f>G188</f>
        <v>160000</v>
      </c>
    </row>
    <row r="124" spans="1:7" ht="12.75">
      <c r="A124" s="70"/>
      <c r="B124" s="101" t="s">
        <v>75</v>
      </c>
      <c r="C124" s="102"/>
      <c r="D124" s="103"/>
      <c r="E124" s="49">
        <f>E115+E116+E117+E118+E119+E120+E121+E122+E123</f>
        <v>1971000</v>
      </c>
      <c r="F124" s="68">
        <f>F115+F116+F117+F118+F119+F120+F121+F122+F123</f>
        <v>1925655.26</v>
      </c>
      <c r="G124" s="68">
        <f>G115+G116+G117+G118+G119+G120+G121+G122+G123</f>
        <v>1870655.26</v>
      </c>
    </row>
    <row r="125" spans="1:7" ht="12.75">
      <c r="A125" s="66" t="s">
        <v>46</v>
      </c>
      <c r="B125" s="121" t="s">
        <v>47</v>
      </c>
      <c r="C125" s="128"/>
      <c r="D125" s="129"/>
      <c r="E125" s="67"/>
      <c r="F125" s="68"/>
      <c r="G125" s="68"/>
    </row>
    <row r="126" spans="1:7" ht="17.25" customHeight="1">
      <c r="A126" s="70" t="s">
        <v>76</v>
      </c>
      <c r="B126" s="121" t="s">
        <v>77</v>
      </c>
      <c r="C126" s="128"/>
      <c r="D126" s="129"/>
      <c r="E126" s="67">
        <f>E193</f>
        <v>3072000</v>
      </c>
      <c r="F126" s="68">
        <f>F193</f>
        <v>3124494.12</v>
      </c>
      <c r="G126" s="68">
        <f>G193</f>
        <v>3384494.12</v>
      </c>
    </row>
    <row r="127" spans="1:7" ht="21.75" customHeight="1">
      <c r="A127" s="70" t="s">
        <v>78</v>
      </c>
      <c r="B127" s="121" t="s">
        <v>79</v>
      </c>
      <c r="C127" s="128"/>
      <c r="D127" s="129"/>
      <c r="E127" s="67">
        <f>E222</f>
        <v>3550000</v>
      </c>
      <c r="F127" s="68">
        <f>F222</f>
        <v>3629248.17</v>
      </c>
      <c r="G127" s="68">
        <f>G222</f>
        <v>3523398.17</v>
      </c>
    </row>
    <row r="128" spans="1:7" ht="12.75">
      <c r="A128" s="71"/>
      <c r="B128" s="101" t="s">
        <v>82</v>
      </c>
      <c r="C128" s="102"/>
      <c r="D128" s="103"/>
      <c r="E128" s="49">
        <f>E126+E127</f>
        <v>6622000</v>
      </c>
      <c r="F128" s="69">
        <f>F126+F127</f>
        <v>6753742.29</v>
      </c>
      <c r="G128" s="69">
        <f>G126+G127</f>
        <v>6907892.29</v>
      </c>
    </row>
    <row r="129" spans="1:7" ht="12.75">
      <c r="A129" s="66" t="s">
        <v>48</v>
      </c>
      <c r="B129" s="121" t="s">
        <v>49</v>
      </c>
      <c r="C129" s="128"/>
      <c r="D129" s="129"/>
      <c r="E129" s="67"/>
      <c r="F129" s="68"/>
      <c r="G129" s="68"/>
    </row>
    <row r="130" spans="1:7" ht="26.25" customHeight="1">
      <c r="A130" s="70" t="s">
        <v>83</v>
      </c>
      <c r="B130" s="121" t="s">
        <v>95</v>
      </c>
      <c r="C130" s="128"/>
      <c r="D130" s="129"/>
      <c r="E130" s="67">
        <f>E282</f>
        <v>142000</v>
      </c>
      <c r="F130" s="68">
        <f>F282</f>
        <v>107000</v>
      </c>
      <c r="G130" s="68">
        <f>G282</f>
        <v>57000</v>
      </c>
    </row>
    <row r="131" spans="1:7" ht="15.75" customHeight="1">
      <c r="A131" s="70" t="s">
        <v>85</v>
      </c>
      <c r="B131" s="121" t="s">
        <v>86</v>
      </c>
      <c r="C131" s="128"/>
      <c r="D131" s="129"/>
      <c r="E131" s="67">
        <f>E285</f>
        <v>65000</v>
      </c>
      <c r="F131" s="68">
        <f>F285</f>
        <v>50000</v>
      </c>
      <c r="G131" s="68">
        <f>G285</f>
        <v>50000</v>
      </c>
    </row>
    <row r="132" spans="1:7" ht="12.75">
      <c r="A132" s="71"/>
      <c r="B132" s="101" t="s">
        <v>87</v>
      </c>
      <c r="C132" s="102"/>
      <c r="D132" s="103"/>
      <c r="E132" s="49">
        <f>E130+E131</f>
        <v>207000</v>
      </c>
      <c r="F132" s="68">
        <f>F130+F131</f>
        <v>157000</v>
      </c>
      <c r="G132" s="68">
        <f>G130+G131</f>
        <v>107000</v>
      </c>
    </row>
    <row r="133" spans="1:7" ht="12.75">
      <c r="A133" s="66" t="s">
        <v>50</v>
      </c>
      <c r="B133" s="121" t="s">
        <v>51</v>
      </c>
      <c r="C133" s="128"/>
      <c r="D133" s="129"/>
      <c r="E133" s="67"/>
      <c r="F133" s="68"/>
      <c r="G133" s="68"/>
    </row>
    <row r="134" spans="1:7" ht="25.5" customHeight="1">
      <c r="A134" s="70" t="s">
        <v>88</v>
      </c>
      <c r="B134" s="121" t="s">
        <v>89</v>
      </c>
      <c r="C134" s="128"/>
      <c r="D134" s="129"/>
      <c r="E134" s="67">
        <f>E290</f>
        <v>3800000</v>
      </c>
      <c r="F134" s="68">
        <f>F290</f>
        <v>3810000</v>
      </c>
      <c r="G134" s="68">
        <f>G290</f>
        <v>3810000</v>
      </c>
    </row>
    <row r="135" spans="1:7" ht="12.75">
      <c r="A135" s="70" t="s">
        <v>90</v>
      </c>
      <c r="B135" s="121" t="s">
        <v>91</v>
      </c>
      <c r="C135" s="128"/>
      <c r="D135" s="129"/>
      <c r="E135" s="67">
        <f>E300</f>
        <v>600000</v>
      </c>
      <c r="F135" s="68">
        <f>F300</f>
        <v>590000</v>
      </c>
      <c r="G135" s="68">
        <f>G300</f>
        <v>570000</v>
      </c>
    </row>
    <row r="136" spans="1:7" ht="18.75" customHeight="1">
      <c r="A136" s="66"/>
      <c r="B136" s="101" t="s">
        <v>92</v>
      </c>
      <c r="C136" s="102"/>
      <c r="D136" s="103"/>
      <c r="E136" s="49">
        <f>E134+E135</f>
        <v>4400000</v>
      </c>
      <c r="F136" s="69">
        <f>F289</f>
        <v>4400000</v>
      </c>
      <c r="G136" s="69">
        <f>G289</f>
        <v>4380000</v>
      </c>
    </row>
    <row r="137" spans="1:7" ht="20.25" customHeight="1">
      <c r="A137" s="72" t="s">
        <v>52</v>
      </c>
      <c r="B137" s="121" t="s">
        <v>53</v>
      </c>
      <c r="C137" s="128"/>
      <c r="D137" s="129"/>
      <c r="E137" s="49"/>
      <c r="F137" s="68"/>
      <c r="G137" s="68"/>
    </row>
    <row r="138" spans="1:7" ht="19.5" customHeight="1">
      <c r="A138" s="70" t="s">
        <v>96</v>
      </c>
      <c r="B138" s="134" t="s">
        <v>97</v>
      </c>
      <c r="C138" s="135"/>
      <c r="D138" s="136"/>
      <c r="E138" s="49">
        <f>E307</f>
        <v>1378823.89</v>
      </c>
      <c r="F138" s="68">
        <f>F307</f>
        <v>1374845.89</v>
      </c>
      <c r="G138" s="68">
        <f>G307</f>
        <v>1356581.69</v>
      </c>
    </row>
    <row r="139" spans="1:7" ht="12.75">
      <c r="A139" s="70" t="s">
        <v>98</v>
      </c>
      <c r="B139" s="134" t="s">
        <v>99</v>
      </c>
      <c r="C139" s="135"/>
      <c r="D139" s="136"/>
      <c r="E139" s="49">
        <f>E336</f>
        <v>286885.71</v>
      </c>
      <c r="F139" s="68">
        <f>F336</f>
        <v>286885.71</v>
      </c>
      <c r="G139" s="68">
        <f>G336</f>
        <v>286885.71</v>
      </c>
    </row>
    <row r="140" spans="1:7" ht="12.75">
      <c r="A140" s="70" t="s">
        <v>100</v>
      </c>
      <c r="B140" s="134" t="s">
        <v>101</v>
      </c>
      <c r="C140" s="135"/>
      <c r="D140" s="136"/>
      <c r="E140" s="49">
        <f>E339</f>
        <v>1004377.29</v>
      </c>
      <c r="F140" s="68">
        <f>F339</f>
        <v>1004377.29</v>
      </c>
      <c r="G140" s="68">
        <f>G339</f>
        <v>1004377.29</v>
      </c>
    </row>
    <row r="141" spans="1:7" ht="26.25" customHeight="1">
      <c r="A141" s="72"/>
      <c r="B141" s="131" t="s">
        <v>102</v>
      </c>
      <c r="C141" s="132"/>
      <c r="D141" s="133"/>
      <c r="E141" s="49">
        <f>E138+E139+E140</f>
        <v>2670086.8899999997</v>
      </c>
      <c r="F141" s="69">
        <f>F138+F139+F140</f>
        <v>2666108.8899999997</v>
      </c>
      <c r="G141" s="69">
        <f>G138+G139+G140</f>
        <v>2647844.69</v>
      </c>
    </row>
    <row r="142" spans="1:7" ht="12.75">
      <c r="A142" s="66" t="s">
        <v>54</v>
      </c>
      <c r="B142" s="101" t="s">
        <v>55</v>
      </c>
      <c r="C142" s="102"/>
      <c r="D142" s="103"/>
      <c r="E142" s="49">
        <f>E351</f>
        <v>609913.11</v>
      </c>
      <c r="F142" s="68"/>
      <c r="G142" s="68"/>
    </row>
    <row r="143" spans="1:7" ht="12.75">
      <c r="A143" s="30" t="s">
        <v>44</v>
      </c>
      <c r="B143" s="104" t="s">
        <v>45</v>
      </c>
      <c r="C143" s="105"/>
      <c r="D143" s="130"/>
      <c r="E143" s="40">
        <f>E144+E150+E158+E167+E173+E174+E180+E185+E188</f>
        <v>1971000</v>
      </c>
      <c r="F143" s="73">
        <f>F144+F150+F158+F167+F173+F174+F180+F185+F188</f>
        <v>1925655.26</v>
      </c>
      <c r="G143" s="73">
        <f>G144+G150+G158+G167+G173+G174+G180+G185+G188</f>
        <v>1870655.26</v>
      </c>
    </row>
    <row r="144" spans="1:7" ht="12.75">
      <c r="A144" s="30" t="s">
        <v>57</v>
      </c>
      <c r="B144" s="104" t="s">
        <v>58</v>
      </c>
      <c r="C144" s="105"/>
      <c r="D144" s="130"/>
      <c r="E144" s="40">
        <f>E146+E149+E145+E147+E148</f>
        <v>400000</v>
      </c>
      <c r="F144" s="73">
        <f>F145+F146+F147+F148+F149</f>
        <v>476080.83</v>
      </c>
      <c r="G144" s="73">
        <f>G145+G146+G147+G148+G149</f>
        <v>426080.83</v>
      </c>
    </row>
    <row r="145" spans="1:7" ht="18.75" customHeight="1">
      <c r="A145" s="74" t="s">
        <v>103</v>
      </c>
      <c r="B145" s="121" t="s">
        <v>104</v>
      </c>
      <c r="C145" s="128"/>
      <c r="D145" s="129"/>
      <c r="E145" s="67">
        <v>50000</v>
      </c>
      <c r="F145" s="68">
        <v>50000</v>
      </c>
      <c r="G145" s="68">
        <v>0</v>
      </c>
    </row>
    <row r="146" spans="1:7" ht="16.5" customHeight="1">
      <c r="A146" s="74" t="s">
        <v>105</v>
      </c>
      <c r="B146" s="121" t="s">
        <v>106</v>
      </c>
      <c r="C146" s="128"/>
      <c r="D146" s="129"/>
      <c r="E146" s="67">
        <v>90000</v>
      </c>
      <c r="F146" s="68">
        <v>75980.83</v>
      </c>
      <c r="G146" s="68">
        <v>75980.83</v>
      </c>
    </row>
    <row r="147" spans="1:7" ht="24" customHeight="1">
      <c r="A147" s="74" t="s">
        <v>107</v>
      </c>
      <c r="B147" s="121" t="s">
        <v>108</v>
      </c>
      <c r="C147" s="128"/>
      <c r="D147" s="129"/>
      <c r="E147" s="67">
        <v>180000</v>
      </c>
      <c r="F147" s="68">
        <v>275000</v>
      </c>
      <c r="G147" s="68">
        <v>275000</v>
      </c>
    </row>
    <row r="148" spans="1:7" ht="19.5" customHeight="1">
      <c r="A148" s="74" t="s">
        <v>109</v>
      </c>
      <c r="B148" s="121" t="s">
        <v>110</v>
      </c>
      <c r="C148" s="128"/>
      <c r="D148" s="129"/>
      <c r="E148" s="67">
        <v>40000</v>
      </c>
      <c r="F148" s="68">
        <v>35100</v>
      </c>
      <c r="G148" s="68">
        <v>35100</v>
      </c>
    </row>
    <row r="149" spans="1:7" ht="21.75" customHeight="1">
      <c r="A149" s="74" t="s">
        <v>111</v>
      </c>
      <c r="B149" s="121" t="s">
        <v>112</v>
      </c>
      <c r="C149" s="128"/>
      <c r="D149" s="129"/>
      <c r="E149" s="67">
        <v>40000</v>
      </c>
      <c r="F149" s="68">
        <v>40000</v>
      </c>
      <c r="G149" s="68">
        <v>40000</v>
      </c>
    </row>
    <row r="150" spans="1:7" ht="16.5" customHeight="1">
      <c r="A150" s="30" t="s">
        <v>59</v>
      </c>
      <c r="B150" s="104" t="s">
        <v>60</v>
      </c>
      <c r="C150" s="105"/>
      <c r="D150" s="130"/>
      <c r="E150" s="40">
        <f>E151+E152+E157</f>
        <v>570000</v>
      </c>
      <c r="F150" s="73">
        <f>F151+F152+F157</f>
        <v>527250</v>
      </c>
      <c r="G150" s="73">
        <f>G151+G152+G157</f>
        <v>527250</v>
      </c>
    </row>
    <row r="151" spans="1:7" ht="27" customHeight="1">
      <c r="A151" s="74" t="s">
        <v>113</v>
      </c>
      <c r="B151" s="121" t="s">
        <v>114</v>
      </c>
      <c r="C151" s="128"/>
      <c r="D151" s="129"/>
      <c r="E151" s="67">
        <v>475000</v>
      </c>
      <c r="F151" s="68">
        <v>440000</v>
      </c>
      <c r="G151" s="68">
        <v>440000</v>
      </c>
    </row>
    <row r="152" spans="1:7" ht="12.75">
      <c r="A152" s="74" t="s">
        <v>115</v>
      </c>
      <c r="B152" s="121" t="s">
        <v>116</v>
      </c>
      <c r="C152" s="128"/>
      <c r="D152" s="129"/>
      <c r="E152" s="67">
        <f>E153+E156+E154+E155</f>
        <v>75000</v>
      </c>
      <c r="F152" s="68">
        <f>SUM(F153:F156)</f>
        <v>72250</v>
      </c>
      <c r="G152" s="68">
        <f>SUM(G153:G156)</f>
        <v>72250</v>
      </c>
    </row>
    <row r="153" spans="1:7" ht="21.75" customHeight="1">
      <c r="A153" s="74" t="s">
        <v>117</v>
      </c>
      <c r="B153" s="121" t="s">
        <v>118</v>
      </c>
      <c r="C153" s="128"/>
      <c r="D153" s="129"/>
      <c r="E153" s="67">
        <v>20000</v>
      </c>
      <c r="F153" s="68">
        <v>20000</v>
      </c>
      <c r="G153" s="68">
        <v>20000</v>
      </c>
    </row>
    <row r="154" spans="1:7" ht="24.75" customHeight="1">
      <c r="A154" s="74" t="s">
        <v>119</v>
      </c>
      <c r="B154" s="121" t="s">
        <v>120</v>
      </c>
      <c r="C154" s="128"/>
      <c r="D154" s="129"/>
      <c r="E154" s="67">
        <v>25000</v>
      </c>
      <c r="F154" s="68">
        <v>27250</v>
      </c>
      <c r="G154" s="68">
        <v>27250</v>
      </c>
    </row>
    <row r="155" spans="1:7" ht="21" customHeight="1">
      <c r="A155" s="74" t="s">
        <v>121</v>
      </c>
      <c r="B155" s="121" t="s">
        <v>122</v>
      </c>
      <c r="C155" s="128"/>
      <c r="D155" s="129"/>
      <c r="E155" s="67">
        <v>10000</v>
      </c>
      <c r="F155" s="68">
        <v>10000</v>
      </c>
      <c r="G155" s="68">
        <v>10000</v>
      </c>
    </row>
    <row r="156" spans="1:7" ht="12.75">
      <c r="A156" s="74" t="s">
        <v>123</v>
      </c>
      <c r="B156" s="121" t="s">
        <v>124</v>
      </c>
      <c r="C156" s="128"/>
      <c r="D156" s="129"/>
      <c r="E156" s="67">
        <v>20000</v>
      </c>
      <c r="F156" s="68">
        <v>15000</v>
      </c>
      <c r="G156" s="68">
        <v>15000</v>
      </c>
    </row>
    <row r="157" spans="1:7" ht="24" customHeight="1">
      <c r="A157" s="74" t="s">
        <v>125</v>
      </c>
      <c r="B157" s="121" t="s">
        <v>126</v>
      </c>
      <c r="C157" s="128"/>
      <c r="D157" s="129"/>
      <c r="E157" s="67">
        <v>20000</v>
      </c>
      <c r="F157" s="68">
        <v>15000</v>
      </c>
      <c r="G157" s="68">
        <v>15000</v>
      </c>
    </row>
    <row r="158" spans="1:7" ht="23.25" customHeight="1">
      <c r="A158" s="30" t="s">
        <v>127</v>
      </c>
      <c r="B158" s="104" t="s">
        <v>62</v>
      </c>
      <c r="C158" s="105"/>
      <c r="D158" s="130"/>
      <c r="E158" s="40">
        <f>E159+E160+E161+E162</f>
        <v>301000</v>
      </c>
      <c r="F158" s="73">
        <f>F159+F160+F161+F162</f>
        <v>238044.13</v>
      </c>
      <c r="G158" s="73">
        <f>G159+G160+G161+G162</f>
        <v>238044.13</v>
      </c>
    </row>
    <row r="159" spans="1:7" ht="36" customHeight="1">
      <c r="A159" s="74" t="s">
        <v>128</v>
      </c>
      <c r="B159" s="121" t="s">
        <v>129</v>
      </c>
      <c r="C159" s="128"/>
      <c r="D159" s="129"/>
      <c r="E159" s="67">
        <v>80000</v>
      </c>
      <c r="F159" s="68">
        <v>83935.8</v>
      </c>
      <c r="G159" s="68">
        <v>83935.8</v>
      </c>
    </row>
    <row r="160" spans="1:7" ht="21.75" customHeight="1">
      <c r="A160" s="74" t="s">
        <v>130</v>
      </c>
      <c r="B160" s="121" t="s">
        <v>131</v>
      </c>
      <c r="C160" s="128"/>
      <c r="D160" s="129"/>
      <c r="E160" s="67">
        <v>50000</v>
      </c>
      <c r="F160" s="68">
        <v>0</v>
      </c>
      <c r="G160" s="68">
        <v>0</v>
      </c>
    </row>
    <row r="161" spans="1:7" ht="24.75" customHeight="1">
      <c r="A161" s="74" t="s">
        <v>132</v>
      </c>
      <c r="B161" s="121" t="s">
        <v>133</v>
      </c>
      <c r="C161" s="128"/>
      <c r="D161" s="129"/>
      <c r="E161" s="67">
        <v>25000</v>
      </c>
      <c r="F161" s="68">
        <v>25000</v>
      </c>
      <c r="G161" s="68">
        <v>25000</v>
      </c>
    </row>
    <row r="162" spans="1:7" ht="18" customHeight="1">
      <c r="A162" s="74" t="s">
        <v>134</v>
      </c>
      <c r="B162" s="121" t="s">
        <v>135</v>
      </c>
      <c r="C162" s="128"/>
      <c r="D162" s="129"/>
      <c r="E162" s="67">
        <f>E163+E164+E165+E166</f>
        <v>146000</v>
      </c>
      <c r="F162" s="68">
        <f>SUM(F163:F166)</f>
        <v>129108.33</v>
      </c>
      <c r="G162" s="68">
        <f>SUM(G163:G166)</f>
        <v>129108.33</v>
      </c>
    </row>
    <row r="163" spans="1:7" ht="21.75" customHeight="1">
      <c r="A163" s="74" t="s">
        <v>136</v>
      </c>
      <c r="B163" s="121" t="s">
        <v>137</v>
      </c>
      <c r="C163" s="128"/>
      <c r="D163" s="129"/>
      <c r="E163" s="67">
        <v>46000</v>
      </c>
      <c r="F163" s="68">
        <v>45747</v>
      </c>
      <c r="G163" s="68">
        <v>45747</v>
      </c>
    </row>
    <row r="164" spans="1:7" ht="23.25" customHeight="1">
      <c r="A164" s="74" t="s">
        <v>138</v>
      </c>
      <c r="B164" s="121" t="s">
        <v>139</v>
      </c>
      <c r="C164" s="128"/>
      <c r="D164" s="129"/>
      <c r="E164" s="67">
        <v>40000</v>
      </c>
      <c r="F164" s="68">
        <v>23400</v>
      </c>
      <c r="G164" s="68">
        <v>23400</v>
      </c>
    </row>
    <row r="165" spans="1:7" ht="23.25" customHeight="1">
      <c r="A165" s="74" t="s">
        <v>140</v>
      </c>
      <c r="B165" s="121" t="s">
        <v>141</v>
      </c>
      <c r="C165" s="128"/>
      <c r="D165" s="129"/>
      <c r="E165" s="67">
        <v>40000</v>
      </c>
      <c r="F165" s="68">
        <v>40000</v>
      </c>
      <c r="G165" s="68">
        <v>40000</v>
      </c>
    </row>
    <row r="166" spans="1:7" ht="21.75" customHeight="1">
      <c r="A166" s="74" t="s">
        <v>142</v>
      </c>
      <c r="B166" s="121" t="s">
        <v>143</v>
      </c>
      <c r="C166" s="128"/>
      <c r="D166" s="129"/>
      <c r="E166" s="67">
        <v>20000</v>
      </c>
      <c r="F166" s="75">
        <v>19961.33</v>
      </c>
      <c r="G166" s="75">
        <v>19961.33</v>
      </c>
    </row>
    <row r="167" spans="1:7" ht="22.5" customHeight="1">
      <c r="A167" s="30" t="s">
        <v>63</v>
      </c>
      <c r="B167" s="104" t="s">
        <v>64</v>
      </c>
      <c r="C167" s="105"/>
      <c r="D167" s="130"/>
      <c r="E167" s="40">
        <f>E168++E169+E170+E171+E172</f>
        <v>170000</v>
      </c>
      <c r="F167" s="73">
        <f>F168+F169+F170+F171+F172</f>
        <v>164280.3</v>
      </c>
      <c r="G167" s="73">
        <f>G168+G169+G170+G171+G172</f>
        <v>164280.3</v>
      </c>
    </row>
    <row r="168" spans="1:7" ht="16.5" customHeight="1">
      <c r="A168" s="74" t="s">
        <v>144</v>
      </c>
      <c r="B168" s="121" t="s">
        <v>145</v>
      </c>
      <c r="C168" s="128"/>
      <c r="D168" s="129"/>
      <c r="E168" s="67">
        <v>35000</v>
      </c>
      <c r="F168" s="68">
        <v>34983</v>
      </c>
      <c r="G168" s="68">
        <v>34983</v>
      </c>
    </row>
    <row r="169" spans="1:7" ht="14.25" customHeight="1">
      <c r="A169" s="74" t="s">
        <v>146</v>
      </c>
      <c r="B169" s="121" t="s">
        <v>147</v>
      </c>
      <c r="C169" s="128"/>
      <c r="D169" s="129"/>
      <c r="E169" s="67">
        <v>15000</v>
      </c>
      <c r="F169" s="68">
        <v>15000</v>
      </c>
      <c r="G169" s="68">
        <v>15000</v>
      </c>
    </row>
    <row r="170" spans="1:7" ht="13.5" customHeight="1">
      <c r="A170" s="74" t="s">
        <v>148</v>
      </c>
      <c r="B170" s="121" t="s">
        <v>149</v>
      </c>
      <c r="C170" s="128"/>
      <c r="D170" s="129"/>
      <c r="E170" s="67">
        <v>40000</v>
      </c>
      <c r="F170" s="68">
        <v>34515</v>
      </c>
      <c r="G170" s="68">
        <v>34515</v>
      </c>
    </row>
    <row r="171" spans="1:7" ht="13.5" customHeight="1">
      <c r="A171" s="74" t="s">
        <v>150</v>
      </c>
      <c r="B171" s="121" t="s">
        <v>151</v>
      </c>
      <c r="C171" s="128"/>
      <c r="D171" s="129"/>
      <c r="E171" s="67">
        <v>50000</v>
      </c>
      <c r="F171" s="68">
        <v>49783.5</v>
      </c>
      <c r="G171" s="68">
        <v>49783.5</v>
      </c>
    </row>
    <row r="172" spans="1:7" ht="12.75">
      <c r="A172" s="74" t="s">
        <v>152</v>
      </c>
      <c r="B172" s="121" t="s">
        <v>153</v>
      </c>
      <c r="C172" s="128"/>
      <c r="D172" s="129"/>
      <c r="E172" s="67">
        <v>30000</v>
      </c>
      <c r="F172" s="68">
        <v>29998.8</v>
      </c>
      <c r="G172" s="68">
        <v>29998.8</v>
      </c>
    </row>
    <row r="173" spans="1:7" ht="12.75">
      <c r="A173" s="30" t="s">
        <v>65</v>
      </c>
      <c r="B173" s="104" t="s">
        <v>66</v>
      </c>
      <c r="C173" s="105"/>
      <c r="D173" s="130"/>
      <c r="E173" s="40">
        <v>10000</v>
      </c>
      <c r="F173" s="73">
        <v>10000</v>
      </c>
      <c r="G173" s="73">
        <v>10000</v>
      </c>
    </row>
    <row r="174" spans="1:7" ht="12.75">
      <c r="A174" s="30" t="s">
        <v>67</v>
      </c>
      <c r="B174" s="104" t="s">
        <v>68</v>
      </c>
      <c r="C174" s="105"/>
      <c r="D174" s="130"/>
      <c r="E174" s="40">
        <f>E175+E176+E177+E178+E179</f>
        <v>100000</v>
      </c>
      <c r="F174" s="73">
        <f>F175+F176+F177+F178+F179</f>
        <v>100000</v>
      </c>
      <c r="G174" s="73">
        <f>G175+G176+G177+G178+G179</f>
        <v>100000</v>
      </c>
    </row>
    <row r="175" spans="1:7" ht="12.75">
      <c r="A175" s="74" t="s">
        <v>154</v>
      </c>
      <c r="B175" s="121" t="s">
        <v>155</v>
      </c>
      <c r="C175" s="128"/>
      <c r="D175" s="129"/>
      <c r="E175" s="67">
        <v>40000</v>
      </c>
      <c r="F175" s="68">
        <v>40000</v>
      </c>
      <c r="G175" s="68">
        <v>40000</v>
      </c>
    </row>
    <row r="176" spans="1:7" ht="12.75">
      <c r="A176" s="74" t="s">
        <v>156</v>
      </c>
      <c r="B176" s="121" t="s">
        <v>157</v>
      </c>
      <c r="C176" s="128"/>
      <c r="D176" s="129"/>
      <c r="E176" s="67">
        <v>5000</v>
      </c>
      <c r="F176" s="68">
        <v>1287</v>
      </c>
      <c r="G176" s="68">
        <v>1287</v>
      </c>
    </row>
    <row r="177" spans="1:7" ht="23.25" customHeight="1">
      <c r="A177" s="74" t="s">
        <v>158</v>
      </c>
      <c r="B177" s="121" t="s">
        <v>159</v>
      </c>
      <c r="C177" s="128"/>
      <c r="D177" s="129"/>
      <c r="E177" s="67">
        <v>10000</v>
      </c>
      <c r="F177" s="68">
        <v>9968</v>
      </c>
      <c r="G177" s="68">
        <v>9968</v>
      </c>
    </row>
    <row r="178" spans="1:7" ht="18" customHeight="1">
      <c r="A178" s="74" t="s">
        <v>160</v>
      </c>
      <c r="B178" s="121" t="s">
        <v>161</v>
      </c>
      <c r="C178" s="128"/>
      <c r="D178" s="129"/>
      <c r="E178" s="67">
        <v>30000</v>
      </c>
      <c r="F178" s="68">
        <v>30000</v>
      </c>
      <c r="G178" s="68">
        <v>30000</v>
      </c>
    </row>
    <row r="179" spans="1:7" ht="15" customHeight="1">
      <c r="A179" s="74" t="s">
        <v>162</v>
      </c>
      <c r="B179" s="121" t="s">
        <v>163</v>
      </c>
      <c r="C179" s="128"/>
      <c r="D179" s="129"/>
      <c r="E179" s="67">
        <v>15000</v>
      </c>
      <c r="F179" s="68">
        <v>18745</v>
      </c>
      <c r="G179" s="68">
        <v>18745</v>
      </c>
    </row>
    <row r="180" spans="1:7" ht="16.5" customHeight="1">
      <c r="A180" s="30" t="s">
        <v>164</v>
      </c>
      <c r="B180" s="104" t="s">
        <v>165</v>
      </c>
      <c r="C180" s="105"/>
      <c r="D180" s="130"/>
      <c r="E180" s="40">
        <f>SUM(E181:E184)</f>
        <v>300000</v>
      </c>
      <c r="F180" s="73">
        <f>F181+F182+F183+F184</f>
        <v>235000</v>
      </c>
      <c r="G180" s="73">
        <f>G181+G182+G183+G184</f>
        <v>230000</v>
      </c>
    </row>
    <row r="181" spans="1:7" ht="17.25" customHeight="1">
      <c r="A181" s="74" t="s">
        <v>166</v>
      </c>
      <c r="B181" s="121" t="s">
        <v>167</v>
      </c>
      <c r="C181" s="128"/>
      <c r="D181" s="129"/>
      <c r="E181" s="67">
        <v>30000</v>
      </c>
      <c r="F181" s="68">
        <v>15000</v>
      </c>
      <c r="G181" s="68">
        <v>15000</v>
      </c>
    </row>
    <row r="182" spans="1:7" ht="13.5" customHeight="1">
      <c r="A182" s="74" t="s">
        <v>168</v>
      </c>
      <c r="B182" s="121" t="s">
        <v>169</v>
      </c>
      <c r="C182" s="128"/>
      <c r="D182" s="129"/>
      <c r="E182" s="67">
        <v>20000</v>
      </c>
      <c r="F182" s="68">
        <v>10000</v>
      </c>
      <c r="G182" s="68">
        <v>10000</v>
      </c>
    </row>
    <row r="183" spans="1:7" ht="20.25" customHeight="1">
      <c r="A183" s="74" t="s">
        <v>170</v>
      </c>
      <c r="B183" s="121" t="s">
        <v>171</v>
      </c>
      <c r="C183" s="128"/>
      <c r="D183" s="129"/>
      <c r="E183" s="67">
        <v>50000</v>
      </c>
      <c r="F183" s="68">
        <v>10000</v>
      </c>
      <c r="G183" s="68">
        <v>5000</v>
      </c>
    </row>
    <row r="184" spans="1:7" ht="18" customHeight="1">
      <c r="A184" s="74" t="s">
        <v>172</v>
      </c>
      <c r="B184" s="121" t="s">
        <v>173</v>
      </c>
      <c r="C184" s="128"/>
      <c r="D184" s="129"/>
      <c r="E184" s="67">
        <v>200000</v>
      </c>
      <c r="F184" s="68">
        <v>200000</v>
      </c>
      <c r="G184" s="68">
        <v>200000</v>
      </c>
    </row>
    <row r="185" spans="1:7" ht="12.75">
      <c r="A185" s="30" t="s">
        <v>174</v>
      </c>
      <c r="B185" s="104" t="s">
        <v>175</v>
      </c>
      <c r="C185" s="105"/>
      <c r="D185" s="130"/>
      <c r="E185" s="40">
        <f>E186+E187</f>
        <v>20000</v>
      </c>
      <c r="F185" s="73">
        <f>F186+F187</f>
        <v>15000</v>
      </c>
      <c r="G185" s="73">
        <f>G186+G187</f>
        <v>15000</v>
      </c>
    </row>
    <row r="186" spans="1:7" ht="12.75">
      <c r="A186" s="74" t="s">
        <v>176</v>
      </c>
      <c r="B186" s="121" t="s">
        <v>177</v>
      </c>
      <c r="C186" s="128"/>
      <c r="D186" s="129"/>
      <c r="E186" s="67">
        <v>5000</v>
      </c>
      <c r="F186" s="68">
        <v>0</v>
      </c>
      <c r="G186" s="68">
        <v>0</v>
      </c>
    </row>
    <row r="187" spans="1:7" ht="21.75" customHeight="1">
      <c r="A187" s="74" t="s">
        <v>178</v>
      </c>
      <c r="B187" s="121" t="s">
        <v>179</v>
      </c>
      <c r="C187" s="128"/>
      <c r="D187" s="129"/>
      <c r="E187" s="67">
        <v>15000</v>
      </c>
      <c r="F187" s="68">
        <v>15000</v>
      </c>
      <c r="G187" s="68">
        <v>15000</v>
      </c>
    </row>
    <row r="188" spans="1:7" ht="12.75">
      <c r="A188" s="30" t="s">
        <v>73</v>
      </c>
      <c r="B188" s="104" t="s">
        <v>74</v>
      </c>
      <c r="C188" s="105"/>
      <c r="D188" s="130"/>
      <c r="E188" s="40">
        <f>E189+E190+E191</f>
        <v>100000</v>
      </c>
      <c r="F188" s="73">
        <f>F189+F190+F191</f>
        <v>160000</v>
      </c>
      <c r="G188" s="73">
        <f>G189+G190+G191</f>
        <v>160000</v>
      </c>
    </row>
    <row r="189" spans="1:7" ht="18" customHeight="1">
      <c r="A189" s="74" t="s">
        <v>180</v>
      </c>
      <c r="B189" s="121" t="s">
        <v>181</v>
      </c>
      <c r="C189" s="128"/>
      <c r="D189" s="129"/>
      <c r="E189" s="67">
        <v>20000</v>
      </c>
      <c r="F189" s="68">
        <v>20000</v>
      </c>
      <c r="G189" s="68">
        <v>20000</v>
      </c>
    </row>
    <row r="190" spans="1:7" ht="12.75">
      <c r="A190" s="74" t="s">
        <v>182</v>
      </c>
      <c r="B190" s="121" t="s">
        <v>183</v>
      </c>
      <c r="C190" s="128"/>
      <c r="D190" s="129"/>
      <c r="E190" s="67">
        <v>40000</v>
      </c>
      <c r="F190" s="68">
        <v>70000</v>
      </c>
      <c r="G190" s="68">
        <v>70000</v>
      </c>
    </row>
    <row r="191" spans="1:7" ht="12.75">
      <c r="A191" s="74" t="s">
        <v>184</v>
      </c>
      <c r="B191" s="121" t="s">
        <v>185</v>
      </c>
      <c r="C191" s="128"/>
      <c r="D191" s="129"/>
      <c r="E191" s="67">
        <v>40000</v>
      </c>
      <c r="F191" s="68">
        <v>70000</v>
      </c>
      <c r="G191" s="68">
        <v>70000</v>
      </c>
    </row>
    <row r="192" spans="1:7" ht="18" customHeight="1">
      <c r="A192" s="30" t="s">
        <v>46</v>
      </c>
      <c r="B192" s="104" t="s">
        <v>47</v>
      </c>
      <c r="C192" s="105"/>
      <c r="D192" s="130"/>
      <c r="E192" s="40">
        <f>E193+E222</f>
        <v>6622000</v>
      </c>
      <c r="F192" s="73">
        <f>F193+F222</f>
        <v>6753742.29</v>
      </c>
      <c r="G192" s="73">
        <f>G193+G222</f>
        <v>6907892.29</v>
      </c>
    </row>
    <row r="193" spans="1:7" ht="12.75">
      <c r="A193" s="30" t="s">
        <v>76</v>
      </c>
      <c r="B193" s="104" t="s">
        <v>77</v>
      </c>
      <c r="C193" s="105"/>
      <c r="D193" s="130"/>
      <c r="E193" s="40">
        <f>E194+E205</f>
        <v>3072000</v>
      </c>
      <c r="F193" s="73">
        <f>F194+F205</f>
        <v>3124494.12</v>
      </c>
      <c r="G193" s="73">
        <f>G194+G205</f>
        <v>3384494.12</v>
      </c>
    </row>
    <row r="194" spans="1:7" ht="12.75">
      <c r="A194" s="76" t="s">
        <v>186</v>
      </c>
      <c r="B194" s="101" t="s">
        <v>187</v>
      </c>
      <c r="C194" s="102"/>
      <c r="D194" s="103"/>
      <c r="E194" s="49">
        <f>E195+E196+E197+E198+E199+E200+E201+E202</f>
        <v>1607000</v>
      </c>
      <c r="F194" s="69">
        <f>F195+F196+F197+F198+F199+F200+F201+F202</f>
        <v>1586694.3399999999</v>
      </c>
      <c r="G194" s="69">
        <f>G195+G196+G197+G198+G199+G200+G201+G202</f>
        <v>1586694.3399999999</v>
      </c>
    </row>
    <row r="195" spans="1:7" ht="12.75">
      <c r="A195" s="74" t="s">
        <v>188</v>
      </c>
      <c r="B195" s="121" t="s">
        <v>189</v>
      </c>
      <c r="C195" s="128"/>
      <c r="D195" s="129"/>
      <c r="E195" s="67">
        <v>470000</v>
      </c>
      <c r="F195" s="68">
        <v>456228.87</v>
      </c>
      <c r="G195" s="68">
        <v>456228.87</v>
      </c>
    </row>
    <row r="196" spans="1:7" ht="19.5" customHeight="1">
      <c r="A196" s="74" t="s">
        <v>190</v>
      </c>
      <c r="B196" s="121" t="s">
        <v>191</v>
      </c>
      <c r="C196" s="128"/>
      <c r="D196" s="129"/>
      <c r="E196" s="67">
        <v>720000</v>
      </c>
      <c r="F196" s="68">
        <v>711975.51</v>
      </c>
      <c r="G196" s="68">
        <v>711975.51</v>
      </c>
    </row>
    <row r="197" spans="1:7" ht="21.75" customHeight="1">
      <c r="A197" s="74" t="s">
        <v>192</v>
      </c>
      <c r="B197" s="121" t="s">
        <v>193</v>
      </c>
      <c r="C197" s="128"/>
      <c r="D197" s="129"/>
      <c r="E197" s="67">
        <v>110000</v>
      </c>
      <c r="F197" s="68">
        <v>107758.51</v>
      </c>
      <c r="G197" s="68">
        <v>107758.51</v>
      </c>
    </row>
    <row r="198" spans="1:7" ht="12.75">
      <c r="A198" s="74" t="s">
        <v>194</v>
      </c>
      <c r="B198" s="121" t="s">
        <v>195</v>
      </c>
      <c r="C198" s="128"/>
      <c r="D198" s="129"/>
      <c r="E198" s="67">
        <v>50000</v>
      </c>
      <c r="F198" s="68">
        <v>53883.45</v>
      </c>
      <c r="G198" s="68">
        <v>53883.45</v>
      </c>
    </row>
    <row r="199" spans="1:7" ht="12.75">
      <c r="A199" s="74" t="s">
        <v>196</v>
      </c>
      <c r="B199" s="121" t="s">
        <v>197</v>
      </c>
      <c r="C199" s="128"/>
      <c r="D199" s="129"/>
      <c r="E199" s="67">
        <v>17000</v>
      </c>
      <c r="F199" s="68">
        <v>16848</v>
      </c>
      <c r="G199" s="68">
        <v>16848</v>
      </c>
    </row>
    <row r="200" spans="1:7" ht="12.75">
      <c r="A200" s="74" t="s">
        <v>198</v>
      </c>
      <c r="B200" s="121" t="s">
        <v>199</v>
      </c>
      <c r="C200" s="128"/>
      <c r="D200" s="129"/>
      <c r="E200" s="67">
        <v>100000</v>
      </c>
      <c r="F200" s="68">
        <v>100000</v>
      </c>
      <c r="G200" s="68">
        <v>100000</v>
      </c>
    </row>
    <row r="201" spans="1:7" ht="14.25" customHeight="1">
      <c r="A201" s="74" t="s">
        <v>200</v>
      </c>
      <c r="B201" s="121" t="s">
        <v>201</v>
      </c>
      <c r="C201" s="128"/>
      <c r="D201" s="129"/>
      <c r="E201" s="67">
        <v>50000</v>
      </c>
      <c r="F201" s="68">
        <v>50000</v>
      </c>
      <c r="G201" s="68">
        <v>50000</v>
      </c>
    </row>
    <row r="202" spans="1:7" ht="12.75">
      <c r="A202" s="74" t="s">
        <v>202</v>
      </c>
      <c r="B202" s="121" t="s">
        <v>203</v>
      </c>
      <c r="C202" s="128"/>
      <c r="D202" s="129"/>
      <c r="E202" s="67">
        <v>90000</v>
      </c>
      <c r="F202" s="68">
        <v>90000</v>
      </c>
      <c r="G202" s="68">
        <v>90000</v>
      </c>
    </row>
    <row r="203" spans="1:7" ht="12.75">
      <c r="A203" s="74" t="s">
        <v>204</v>
      </c>
      <c r="B203" s="121" t="s">
        <v>205</v>
      </c>
      <c r="C203" s="124"/>
      <c r="D203" s="125"/>
      <c r="E203" s="67">
        <v>0</v>
      </c>
      <c r="F203" s="68">
        <v>20000</v>
      </c>
      <c r="G203" s="68">
        <v>20000</v>
      </c>
    </row>
    <row r="204" spans="1:7" ht="15" customHeight="1">
      <c r="A204" s="74" t="s">
        <v>206</v>
      </c>
      <c r="B204" s="121" t="s">
        <v>207</v>
      </c>
      <c r="C204" s="124"/>
      <c r="D204" s="125"/>
      <c r="E204" s="67">
        <v>0</v>
      </c>
      <c r="F204" s="68">
        <v>70000</v>
      </c>
      <c r="G204" s="68">
        <v>70000</v>
      </c>
    </row>
    <row r="205" spans="1:7" ht="12.75">
      <c r="A205" s="76" t="s">
        <v>208</v>
      </c>
      <c r="B205" s="101" t="s">
        <v>209</v>
      </c>
      <c r="C205" s="102"/>
      <c r="D205" s="103"/>
      <c r="E205" s="49">
        <f>E206+E207+E208+E209+E210+E211+E212+E213+E214+E283+E215+E216+E217+E219</f>
        <v>1465000</v>
      </c>
      <c r="F205" s="69">
        <f>F206+F207+F208+F209+F210+F211+F212+F213+F214+F215+F216+F217+F218+F219+F220+F221</f>
        <v>1537799.78</v>
      </c>
      <c r="G205" s="69">
        <f>G206+G207+G208+G209+G210+G211+G212+G213+G214+G215+G216+G217+G218+G219+G220+G221</f>
        <v>1797799.78</v>
      </c>
    </row>
    <row r="206" spans="1:7" ht="12.75">
      <c r="A206" s="74" t="s">
        <v>210</v>
      </c>
      <c r="B206" s="121" t="s">
        <v>211</v>
      </c>
      <c r="C206" s="128"/>
      <c r="D206" s="129"/>
      <c r="E206" s="67">
        <v>30000</v>
      </c>
      <c r="F206" s="77">
        <v>0</v>
      </c>
      <c r="G206" s="77">
        <v>0</v>
      </c>
    </row>
    <row r="207" spans="1:7" ht="17.25" customHeight="1">
      <c r="A207" s="74" t="s">
        <v>212</v>
      </c>
      <c r="B207" s="121" t="s">
        <v>213</v>
      </c>
      <c r="C207" s="128"/>
      <c r="D207" s="129"/>
      <c r="E207" s="67">
        <v>350000</v>
      </c>
      <c r="F207" s="77">
        <v>850000</v>
      </c>
      <c r="G207" s="77">
        <v>1200000</v>
      </c>
    </row>
    <row r="208" spans="1:7" ht="21" customHeight="1">
      <c r="A208" s="74" t="s">
        <v>214</v>
      </c>
      <c r="B208" s="121" t="s">
        <v>215</v>
      </c>
      <c r="C208" s="128"/>
      <c r="D208" s="129"/>
      <c r="E208" s="67">
        <v>60000</v>
      </c>
      <c r="F208" s="68">
        <v>58266</v>
      </c>
      <c r="G208" s="68">
        <v>58266</v>
      </c>
    </row>
    <row r="209" spans="1:7" ht="21.75" customHeight="1">
      <c r="A209" s="74" t="s">
        <v>216</v>
      </c>
      <c r="B209" s="121" t="s">
        <v>217</v>
      </c>
      <c r="C209" s="128"/>
      <c r="D209" s="129"/>
      <c r="E209" s="67">
        <v>400000</v>
      </c>
      <c r="F209" s="68">
        <v>100000</v>
      </c>
      <c r="G209" s="68">
        <v>10000</v>
      </c>
    </row>
    <row r="210" spans="1:7" ht="12.75">
      <c r="A210" s="74" t="s">
        <v>218</v>
      </c>
      <c r="B210" s="121" t="s">
        <v>219</v>
      </c>
      <c r="C210" s="128"/>
      <c r="D210" s="129"/>
      <c r="E210" s="67">
        <v>50000</v>
      </c>
      <c r="F210" s="68">
        <v>49583.48</v>
      </c>
      <c r="G210" s="68">
        <v>49583.48</v>
      </c>
    </row>
    <row r="211" spans="1:7" ht="12.75">
      <c r="A211" s="74" t="s">
        <v>220</v>
      </c>
      <c r="B211" s="121" t="s">
        <v>221</v>
      </c>
      <c r="C211" s="128"/>
      <c r="D211" s="129"/>
      <c r="E211" s="67">
        <v>50000</v>
      </c>
      <c r="F211" s="68">
        <v>50000</v>
      </c>
      <c r="G211" s="68">
        <v>50000</v>
      </c>
    </row>
    <row r="212" spans="1:7" ht="24.75" customHeight="1">
      <c r="A212" s="74" t="s">
        <v>222</v>
      </c>
      <c r="B212" s="121" t="s">
        <v>223</v>
      </c>
      <c r="C212" s="128"/>
      <c r="D212" s="129"/>
      <c r="E212" s="67">
        <v>20000</v>
      </c>
      <c r="F212" s="68">
        <v>0</v>
      </c>
      <c r="G212" s="68">
        <v>0</v>
      </c>
    </row>
    <row r="213" spans="1:7" ht="14.25" customHeight="1">
      <c r="A213" s="74" t="s">
        <v>224</v>
      </c>
      <c r="B213" s="121" t="s">
        <v>225</v>
      </c>
      <c r="C213" s="128"/>
      <c r="D213" s="129"/>
      <c r="E213" s="67">
        <v>140000</v>
      </c>
      <c r="F213" s="68">
        <v>0</v>
      </c>
      <c r="G213" s="68">
        <v>0</v>
      </c>
    </row>
    <row r="214" spans="1:7" ht="12.75">
      <c r="A214" s="74" t="s">
        <v>226</v>
      </c>
      <c r="B214" s="121" t="s">
        <v>227</v>
      </c>
      <c r="C214" s="128"/>
      <c r="D214" s="129"/>
      <c r="E214" s="67">
        <v>150000</v>
      </c>
      <c r="F214" s="68">
        <v>100000</v>
      </c>
      <c r="G214" s="68">
        <v>100000</v>
      </c>
    </row>
    <row r="215" spans="1:7" ht="12.75">
      <c r="A215" s="74" t="s">
        <v>228</v>
      </c>
      <c r="B215" s="121" t="s">
        <v>229</v>
      </c>
      <c r="C215" s="128"/>
      <c r="D215" s="129"/>
      <c r="E215" s="67">
        <v>20000</v>
      </c>
      <c r="F215" s="68">
        <v>20000</v>
      </c>
      <c r="G215" s="68">
        <v>20000</v>
      </c>
    </row>
    <row r="216" spans="1:7" ht="16.5" customHeight="1">
      <c r="A216" s="74" t="s">
        <v>230</v>
      </c>
      <c r="B216" s="121" t="s">
        <v>231</v>
      </c>
      <c r="C216" s="128"/>
      <c r="D216" s="129"/>
      <c r="E216" s="67">
        <v>40000</v>
      </c>
      <c r="F216" s="68">
        <v>40000</v>
      </c>
      <c r="G216" s="68">
        <v>40000</v>
      </c>
    </row>
    <row r="217" spans="1:7" ht="12.75">
      <c r="A217" s="74" t="s">
        <v>232</v>
      </c>
      <c r="B217" s="121" t="s">
        <v>233</v>
      </c>
      <c r="C217" s="128"/>
      <c r="D217" s="129"/>
      <c r="E217" s="67">
        <v>20000</v>
      </c>
      <c r="F217" s="68">
        <v>0</v>
      </c>
      <c r="G217" s="68">
        <v>0</v>
      </c>
    </row>
    <row r="218" spans="1:7" ht="12.75">
      <c r="A218" s="74" t="s">
        <v>234</v>
      </c>
      <c r="B218" s="121" t="s">
        <v>235</v>
      </c>
      <c r="C218" s="128"/>
      <c r="D218" s="129"/>
      <c r="E218" s="67">
        <v>100000</v>
      </c>
      <c r="F218" s="68">
        <v>99950.3</v>
      </c>
      <c r="G218" s="68">
        <v>99950.3</v>
      </c>
    </row>
    <row r="219" spans="1:7" ht="12.75">
      <c r="A219" s="74" t="s">
        <v>236</v>
      </c>
      <c r="B219" s="121" t="s">
        <v>237</v>
      </c>
      <c r="C219" s="128"/>
      <c r="D219" s="129"/>
      <c r="E219" s="67">
        <v>100000</v>
      </c>
      <c r="F219" s="68">
        <v>100000</v>
      </c>
      <c r="G219" s="68">
        <v>100000</v>
      </c>
    </row>
    <row r="220" spans="1:7" ht="17.25" customHeight="1">
      <c r="A220" s="74" t="s">
        <v>238</v>
      </c>
      <c r="B220" s="121" t="s">
        <v>239</v>
      </c>
      <c r="C220" s="124"/>
      <c r="D220" s="125"/>
      <c r="E220" s="67">
        <v>0</v>
      </c>
      <c r="F220" s="68">
        <v>20000</v>
      </c>
      <c r="G220" s="68">
        <v>20000</v>
      </c>
    </row>
    <row r="221" spans="1:7" ht="24.75" customHeight="1">
      <c r="A221" s="74" t="s">
        <v>240</v>
      </c>
      <c r="B221" s="121" t="s">
        <v>241</v>
      </c>
      <c r="C221" s="124"/>
      <c r="D221" s="125"/>
      <c r="E221" s="67"/>
      <c r="F221" s="68">
        <v>50000</v>
      </c>
      <c r="G221" s="68">
        <v>50000</v>
      </c>
    </row>
    <row r="222" spans="1:7" ht="21.75" customHeight="1">
      <c r="A222" s="30" t="s">
        <v>242</v>
      </c>
      <c r="B222" s="98" t="s">
        <v>79</v>
      </c>
      <c r="C222" s="99"/>
      <c r="D222" s="100"/>
      <c r="E222" s="40">
        <f>E223+E247</f>
        <v>3550000</v>
      </c>
      <c r="F222" s="73">
        <f>F223+F247</f>
        <v>3629248.17</v>
      </c>
      <c r="G222" s="73">
        <f>G223+G247</f>
        <v>3523398.17</v>
      </c>
    </row>
    <row r="223" spans="1:7" ht="18.75" customHeight="1">
      <c r="A223" s="76" t="s">
        <v>243</v>
      </c>
      <c r="B223" s="101" t="s">
        <v>244</v>
      </c>
      <c r="C223" s="102"/>
      <c r="D223" s="103"/>
      <c r="E223" s="49">
        <f>SUM(E224:E229)</f>
        <v>390000</v>
      </c>
      <c r="F223" s="69">
        <f>F224+F225+F226+F227+F228+F229+F230+F231+F232+F233</f>
        <v>601348.71</v>
      </c>
      <c r="G223" s="69">
        <f>G224+G225+G226+G227+G228+G229+G230+G231+G232+G233</f>
        <v>595498.7100000001</v>
      </c>
    </row>
    <row r="224" spans="1:7" ht="21.75" customHeight="1">
      <c r="A224" s="74" t="s">
        <v>245</v>
      </c>
      <c r="B224" s="121" t="s">
        <v>246</v>
      </c>
      <c r="C224" s="128"/>
      <c r="D224" s="129"/>
      <c r="E224" s="60">
        <v>50000</v>
      </c>
      <c r="F224" s="68">
        <v>49689.9</v>
      </c>
      <c r="G224" s="68">
        <v>49689.9</v>
      </c>
    </row>
    <row r="225" spans="1:7" ht="15" customHeight="1">
      <c r="A225" s="74" t="s">
        <v>247</v>
      </c>
      <c r="B225" s="121" t="s">
        <v>248</v>
      </c>
      <c r="C225" s="128"/>
      <c r="D225" s="129"/>
      <c r="E225" s="68">
        <v>200000</v>
      </c>
      <c r="F225" s="68">
        <v>150000</v>
      </c>
      <c r="G225" s="68">
        <v>150000</v>
      </c>
    </row>
    <row r="226" spans="1:7" ht="16.5" customHeight="1">
      <c r="A226" s="74" t="s">
        <v>249</v>
      </c>
      <c r="B226" s="121" t="s">
        <v>250</v>
      </c>
      <c r="C226" s="128"/>
      <c r="D226" s="129"/>
      <c r="E226" s="68">
        <v>40000</v>
      </c>
      <c r="F226" s="68">
        <v>39897</v>
      </c>
      <c r="G226" s="68">
        <v>39897</v>
      </c>
    </row>
    <row r="227" spans="1:7" ht="12.75">
      <c r="A227" s="74" t="s">
        <v>251</v>
      </c>
      <c r="B227" s="121" t="s">
        <v>252</v>
      </c>
      <c r="C227" s="128"/>
      <c r="D227" s="129"/>
      <c r="E227" s="68">
        <v>30000</v>
      </c>
      <c r="F227" s="68">
        <v>29952</v>
      </c>
      <c r="G227" s="68">
        <v>29952</v>
      </c>
    </row>
    <row r="228" spans="1:7" ht="13.5" customHeight="1">
      <c r="A228" s="74" t="s">
        <v>253</v>
      </c>
      <c r="B228" s="121" t="s">
        <v>254</v>
      </c>
      <c r="C228" s="128"/>
      <c r="D228" s="129"/>
      <c r="E228" s="68">
        <v>40000</v>
      </c>
      <c r="F228" s="68">
        <v>39051.01</v>
      </c>
      <c r="G228" s="68">
        <v>39051.01</v>
      </c>
    </row>
    <row r="229" spans="1:7" ht="12.75">
      <c r="A229" s="74" t="s">
        <v>255</v>
      </c>
      <c r="B229" s="121" t="s">
        <v>256</v>
      </c>
      <c r="C229" s="128"/>
      <c r="D229" s="129"/>
      <c r="E229" s="68">
        <v>30000</v>
      </c>
      <c r="F229" s="68">
        <v>29718</v>
      </c>
      <c r="G229" s="68">
        <v>29718</v>
      </c>
    </row>
    <row r="230" spans="1:7" ht="12.75">
      <c r="A230" s="74" t="s">
        <v>257</v>
      </c>
      <c r="B230" s="121" t="s">
        <v>258</v>
      </c>
      <c r="C230" s="128"/>
      <c r="D230" s="129"/>
      <c r="E230" s="68">
        <v>60000</v>
      </c>
      <c r="F230" s="68">
        <v>58200</v>
      </c>
      <c r="G230" s="68">
        <v>58200</v>
      </c>
    </row>
    <row r="231" spans="1:7" ht="12.75">
      <c r="A231" s="74" t="s">
        <v>259</v>
      </c>
      <c r="B231" s="121" t="s">
        <v>260</v>
      </c>
      <c r="C231" s="124"/>
      <c r="D231" s="125"/>
      <c r="E231" s="68">
        <v>0</v>
      </c>
      <c r="F231" s="68">
        <v>55000</v>
      </c>
      <c r="G231" s="68">
        <v>55000</v>
      </c>
    </row>
    <row r="232" spans="1:7" ht="12.75">
      <c r="A232" s="74" t="s">
        <v>261</v>
      </c>
      <c r="B232" s="121" t="s">
        <v>262</v>
      </c>
      <c r="C232" s="124"/>
      <c r="D232" s="125"/>
      <c r="E232" s="68">
        <v>0</v>
      </c>
      <c r="F232" s="68">
        <v>30000</v>
      </c>
      <c r="G232" s="68">
        <v>30000</v>
      </c>
    </row>
    <row r="233" spans="1:7" ht="12.75">
      <c r="A233" s="74" t="s">
        <v>263</v>
      </c>
      <c r="B233" s="121" t="s">
        <v>264</v>
      </c>
      <c r="C233" s="124"/>
      <c r="D233" s="125"/>
      <c r="E233" s="68">
        <v>0</v>
      </c>
      <c r="F233" s="68">
        <f>SUM(F234:F246)</f>
        <v>119840.79999999999</v>
      </c>
      <c r="G233" s="68">
        <f>SUM(G234:G246)</f>
        <v>113990.8</v>
      </c>
    </row>
    <row r="234" spans="1:7" ht="12.75">
      <c r="A234" s="74" t="s">
        <v>265</v>
      </c>
      <c r="B234" s="121" t="s">
        <v>266</v>
      </c>
      <c r="C234" s="124"/>
      <c r="D234" s="125"/>
      <c r="E234" s="68">
        <v>0</v>
      </c>
      <c r="F234" s="68">
        <v>4095</v>
      </c>
      <c r="G234" s="68">
        <v>4095</v>
      </c>
    </row>
    <row r="235" spans="1:7" ht="12.75">
      <c r="A235" s="74" t="s">
        <v>267</v>
      </c>
      <c r="B235" s="121" t="s">
        <v>268</v>
      </c>
      <c r="C235" s="124"/>
      <c r="D235" s="125"/>
      <c r="E235" s="68">
        <v>0</v>
      </c>
      <c r="F235" s="68">
        <v>7020</v>
      </c>
      <c r="G235" s="68">
        <v>7020</v>
      </c>
    </row>
    <row r="236" spans="1:7" ht="12.75">
      <c r="A236" s="74" t="s">
        <v>269</v>
      </c>
      <c r="B236" s="121" t="s">
        <v>270</v>
      </c>
      <c r="C236" s="124"/>
      <c r="D236" s="125"/>
      <c r="E236" s="68">
        <v>0</v>
      </c>
      <c r="F236" s="68">
        <v>6961.5</v>
      </c>
      <c r="G236" s="68">
        <v>6961.5</v>
      </c>
    </row>
    <row r="237" spans="1:7" ht="12.75">
      <c r="A237" s="74" t="s">
        <v>271</v>
      </c>
      <c r="B237" s="121" t="s">
        <v>272</v>
      </c>
      <c r="C237" s="124"/>
      <c r="D237" s="125"/>
      <c r="E237" s="68">
        <v>0</v>
      </c>
      <c r="F237" s="68">
        <v>7020</v>
      </c>
      <c r="G237" s="68">
        <v>7020</v>
      </c>
    </row>
    <row r="238" spans="1:7" ht="12.75">
      <c r="A238" s="74" t="s">
        <v>273</v>
      </c>
      <c r="B238" s="121" t="s">
        <v>274</v>
      </c>
      <c r="C238" s="124"/>
      <c r="D238" s="125"/>
      <c r="E238" s="68">
        <v>0</v>
      </c>
      <c r="F238" s="68">
        <v>6926.4</v>
      </c>
      <c r="G238" s="68">
        <v>6926.4</v>
      </c>
    </row>
    <row r="239" spans="1:7" ht="12.75">
      <c r="A239" s="74" t="s">
        <v>275</v>
      </c>
      <c r="B239" s="121" t="s">
        <v>276</v>
      </c>
      <c r="C239" s="124"/>
      <c r="D239" s="125"/>
      <c r="E239" s="68">
        <v>0</v>
      </c>
      <c r="F239" s="68">
        <v>7020</v>
      </c>
      <c r="G239" s="68">
        <v>7020</v>
      </c>
    </row>
    <row r="240" spans="1:7" ht="12.75">
      <c r="A240" s="74" t="s">
        <v>277</v>
      </c>
      <c r="B240" s="121" t="s">
        <v>278</v>
      </c>
      <c r="C240" s="124"/>
      <c r="D240" s="125"/>
      <c r="E240" s="68">
        <v>0</v>
      </c>
      <c r="F240" s="68">
        <v>7020</v>
      </c>
      <c r="G240" s="68">
        <v>7020</v>
      </c>
    </row>
    <row r="241" spans="1:7" ht="12.75">
      <c r="A241" s="74" t="s">
        <v>279</v>
      </c>
      <c r="B241" s="121" t="s">
        <v>280</v>
      </c>
      <c r="C241" s="124"/>
      <c r="D241" s="125"/>
      <c r="E241" s="68">
        <v>0</v>
      </c>
      <c r="F241" s="68">
        <v>5850</v>
      </c>
      <c r="G241" s="68">
        <v>0</v>
      </c>
    </row>
    <row r="242" spans="1:7" ht="12.75">
      <c r="A242" s="74" t="s">
        <v>281</v>
      </c>
      <c r="B242" s="121" t="s">
        <v>282</v>
      </c>
      <c r="C242" s="124"/>
      <c r="D242" s="125"/>
      <c r="E242" s="68">
        <v>0</v>
      </c>
      <c r="F242" s="68">
        <v>7020</v>
      </c>
      <c r="G242" s="68">
        <v>7020</v>
      </c>
    </row>
    <row r="243" spans="1:7" ht="12.75">
      <c r="A243" s="74" t="s">
        <v>283</v>
      </c>
      <c r="B243" s="121" t="s">
        <v>284</v>
      </c>
      <c r="C243" s="124"/>
      <c r="D243" s="125"/>
      <c r="E243" s="68">
        <v>0</v>
      </c>
      <c r="F243" s="68">
        <v>6903</v>
      </c>
      <c r="G243" s="68">
        <v>6903</v>
      </c>
    </row>
    <row r="244" spans="1:7" ht="12.75">
      <c r="A244" s="74" t="s">
        <v>285</v>
      </c>
      <c r="B244" s="121" t="s">
        <v>286</v>
      </c>
      <c r="C244" s="124"/>
      <c r="D244" s="125"/>
      <c r="E244" s="68">
        <v>0</v>
      </c>
      <c r="F244" s="68">
        <v>6984.9</v>
      </c>
      <c r="G244" s="68">
        <v>6984.9</v>
      </c>
    </row>
    <row r="245" spans="1:7" ht="12.75">
      <c r="A245" s="74" t="s">
        <v>287</v>
      </c>
      <c r="B245" s="121" t="s">
        <v>288</v>
      </c>
      <c r="C245" s="124"/>
      <c r="D245" s="125"/>
      <c r="E245" s="68">
        <v>0</v>
      </c>
      <c r="F245" s="68">
        <v>7020</v>
      </c>
      <c r="G245" s="68">
        <v>7020</v>
      </c>
    </row>
    <row r="246" spans="1:7" ht="12.75">
      <c r="A246" s="74" t="s">
        <v>289</v>
      </c>
      <c r="B246" s="121" t="s">
        <v>290</v>
      </c>
      <c r="C246" s="124"/>
      <c r="D246" s="125"/>
      <c r="E246" s="68">
        <v>0</v>
      </c>
      <c r="F246" s="68">
        <v>40000</v>
      </c>
      <c r="G246" s="68">
        <v>40000</v>
      </c>
    </row>
    <row r="247" spans="1:7" ht="12.75">
      <c r="A247" s="76" t="s">
        <v>291</v>
      </c>
      <c r="B247" s="126" t="s">
        <v>292</v>
      </c>
      <c r="C247" s="127"/>
      <c r="D247" s="127"/>
      <c r="E247" s="49">
        <f>SUM(E248:E270)</f>
        <v>3160000</v>
      </c>
      <c r="F247" s="69">
        <f>F248+F249+F250+F251+F252+F253+F254+F255+F256+F257+F258+F259+F260+F261+F262+F263+F264+F265+F266+F267+F268+F269+F270+F275+F276+F277+F278+F279+F280</f>
        <v>3027899.46</v>
      </c>
      <c r="G247" s="69">
        <f>G248+G249+G250+G251+G252+G253+G254+G255+G256+G257+G258+G259+G260+G261+G262+G263+G264+G265+G266+G267+G268+G269+G270+G275+G276+G277+G278+G279+G280</f>
        <v>2927899.46</v>
      </c>
    </row>
    <row r="248" spans="1:7" ht="12.75">
      <c r="A248" s="74" t="s">
        <v>293</v>
      </c>
      <c r="B248" s="119" t="s">
        <v>294</v>
      </c>
      <c r="C248" s="120"/>
      <c r="D248" s="120"/>
      <c r="E248" s="60">
        <v>300000</v>
      </c>
      <c r="F248" s="68">
        <v>297262.7</v>
      </c>
      <c r="G248" s="68">
        <v>297262.7</v>
      </c>
    </row>
    <row r="249" spans="1:7" ht="12.75">
      <c r="A249" s="74" t="s">
        <v>295</v>
      </c>
      <c r="B249" s="119" t="s">
        <v>296</v>
      </c>
      <c r="C249" s="120"/>
      <c r="D249" s="120"/>
      <c r="E249" s="60">
        <v>90000</v>
      </c>
      <c r="F249" s="68">
        <v>89912.16</v>
      </c>
      <c r="G249" s="68">
        <v>89912.16</v>
      </c>
    </row>
    <row r="250" spans="1:7" ht="12.75">
      <c r="A250" s="74" t="s">
        <v>297</v>
      </c>
      <c r="B250" s="119" t="s">
        <v>298</v>
      </c>
      <c r="C250" s="120"/>
      <c r="D250" s="120"/>
      <c r="E250" s="60">
        <v>90000</v>
      </c>
      <c r="F250" s="68">
        <v>89992.02</v>
      </c>
      <c r="G250" s="68">
        <v>89992.02</v>
      </c>
    </row>
    <row r="251" spans="1:7" ht="12.75">
      <c r="A251" s="74" t="s">
        <v>299</v>
      </c>
      <c r="B251" s="119" t="s">
        <v>300</v>
      </c>
      <c r="C251" s="120"/>
      <c r="D251" s="120"/>
      <c r="E251" s="60">
        <v>500000</v>
      </c>
      <c r="F251" s="68">
        <v>14625</v>
      </c>
      <c r="G251" s="68">
        <v>14625</v>
      </c>
    </row>
    <row r="252" spans="1:7" ht="12.75">
      <c r="A252" s="74" t="s">
        <v>301</v>
      </c>
      <c r="B252" s="119" t="s">
        <v>302</v>
      </c>
      <c r="C252" s="120"/>
      <c r="D252" s="120"/>
      <c r="E252" s="60">
        <v>100000</v>
      </c>
      <c r="F252" s="68">
        <v>100000</v>
      </c>
      <c r="G252" s="68">
        <v>100000</v>
      </c>
    </row>
    <row r="253" spans="1:7" ht="12.75">
      <c r="A253" s="74" t="s">
        <v>303</v>
      </c>
      <c r="B253" s="119" t="s">
        <v>304</v>
      </c>
      <c r="C253" s="120"/>
      <c r="D253" s="120"/>
      <c r="E253" s="60">
        <v>150000</v>
      </c>
      <c r="F253" s="68">
        <v>112575.96</v>
      </c>
      <c r="G253" s="68">
        <v>112575.96</v>
      </c>
    </row>
    <row r="254" spans="1:7" ht="12.75">
      <c r="A254" s="74" t="s">
        <v>305</v>
      </c>
      <c r="B254" s="119" t="s">
        <v>306</v>
      </c>
      <c r="C254" s="120"/>
      <c r="D254" s="120"/>
      <c r="E254" s="60">
        <v>90000</v>
      </c>
      <c r="F254" s="68">
        <v>89724.67</v>
      </c>
      <c r="G254" s="68">
        <v>89724.67</v>
      </c>
    </row>
    <row r="255" spans="1:7" ht="12.75">
      <c r="A255" s="74" t="s">
        <v>307</v>
      </c>
      <c r="B255" s="119" t="s">
        <v>308</v>
      </c>
      <c r="C255" s="120"/>
      <c r="D255" s="120"/>
      <c r="E255" s="60">
        <v>150000</v>
      </c>
      <c r="F255" s="68">
        <v>150000</v>
      </c>
      <c r="G255" s="68">
        <v>150000</v>
      </c>
    </row>
    <row r="256" spans="1:7" ht="12.75">
      <c r="A256" s="74" t="s">
        <v>309</v>
      </c>
      <c r="B256" s="119" t="s">
        <v>310</v>
      </c>
      <c r="C256" s="113"/>
      <c r="D256" s="113"/>
      <c r="E256" s="60">
        <v>90000</v>
      </c>
      <c r="F256" s="68">
        <v>90000</v>
      </c>
      <c r="G256" s="68">
        <v>90000</v>
      </c>
    </row>
    <row r="257" spans="1:7" ht="12.75">
      <c r="A257" s="74" t="s">
        <v>311</v>
      </c>
      <c r="B257" s="119" t="s">
        <v>312</v>
      </c>
      <c r="C257" s="113"/>
      <c r="D257" s="113"/>
      <c r="E257" s="60">
        <v>90000</v>
      </c>
      <c r="F257" s="68">
        <v>89994.47</v>
      </c>
      <c r="G257" s="68">
        <v>89994.47</v>
      </c>
    </row>
    <row r="258" spans="1:7" ht="12.75">
      <c r="A258" s="74" t="s">
        <v>313</v>
      </c>
      <c r="B258" s="119" t="s">
        <v>314</v>
      </c>
      <c r="C258" s="113"/>
      <c r="D258" s="113"/>
      <c r="E258" s="60">
        <v>90000</v>
      </c>
      <c r="F258" s="68">
        <v>89994.13</v>
      </c>
      <c r="G258" s="68">
        <v>89994.13</v>
      </c>
    </row>
    <row r="259" spans="1:7" ht="12.75">
      <c r="A259" s="74" t="s">
        <v>315</v>
      </c>
      <c r="B259" s="119" t="s">
        <v>316</v>
      </c>
      <c r="C259" s="113"/>
      <c r="D259" s="113"/>
      <c r="E259" s="60">
        <v>200000</v>
      </c>
      <c r="F259" s="68">
        <v>199871.91</v>
      </c>
      <c r="G259" s="68">
        <v>199871.91</v>
      </c>
    </row>
    <row r="260" spans="1:7" ht="12.75">
      <c r="A260" s="74" t="s">
        <v>317</v>
      </c>
      <c r="B260" s="119" t="s">
        <v>318</v>
      </c>
      <c r="C260" s="113"/>
      <c r="D260" s="113"/>
      <c r="E260" s="60">
        <v>90000</v>
      </c>
      <c r="F260" s="68">
        <v>90000</v>
      </c>
      <c r="G260" s="68">
        <v>90000</v>
      </c>
    </row>
    <row r="261" spans="1:7" ht="12.75">
      <c r="A261" s="74" t="s">
        <v>319</v>
      </c>
      <c r="B261" s="119" t="s">
        <v>320</v>
      </c>
      <c r="C261" s="113"/>
      <c r="D261" s="113"/>
      <c r="E261" s="60">
        <v>90000</v>
      </c>
      <c r="F261" s="68">
        <v>90000</v>
      </c>
      <c r="G261" s="68">
        <v>90000</v>
      </c>
    </row>
    <row r="262" spans="1:7" ht="12.75">
      <c r="A262" s="74" t="s">
        <v>321</v>
      </c>
      <c r="B262" s="119" t="s">
        <v>322</v>
      </c>
      <c r="C262" s="113"/>
      <c r="D262" s="113"/>
      <c r="E262" s="60">
        <v>90000</v>
      </c>
      <c r="F262" s="68">
        <v>89929.87</v>
      </c>
      <c r="G262" s="68">
        <v>89929.87</v>
      </c>
    </row>
    <row r="263" spans="1:7" ht="12.75">
      <c r="A263" s="74" t="s">
        <v>323</v>
      </c>
      <c r="B263" s="119" t="s">
        <v>324</v>
      </c>
      <c r="C263" s="113"/>
      <c r="D263" s="113"/>
      <c r="E263" s="60">
        <v>90000</v>
      </c>
      <c r="F263" s="68">
        <v>89922.01</v>
      </c>
      <c r="G263" s="68">
        <v>89922.01</v>
      </c>
    </row>
    <row r="264" spans="1:7" ht="12.75">
      <c r="A264" s="74" t="s">
        <v>325</v>
      </c>
      <c r="B264" s="119" t="s">
        <v>326</v>
      </c>
      <c r="C264" s="113"/>
      <c r="D264" s="113"/>
      <c r="E264" s="60">
        <v>100000</v>
      </c>
      <c r="F264" s="68">
        <v>100000</v>
      </c>
      <c r="G264" s="68">
        <v>0</v>
      </c>
    </row>
    <row r="265" spans="1:7" ht="12.75">
      <c r="A265" s="74" t="s">
        <v>327</v>
      </c>
      <c r="B265" s="119" t="s">
        <v>328</v>
      </c>
      <c r="C265" s="113"/>
      <c r="D265" s="113"/>
      <c r="E265" s="60">
        <v>90000</v>
      </c>
      <c r="F265" s="68">
        <v>89999.3</v>
      </c>
      <c r="G265" s="68">
        <v>89999.3</v>
      </c>
    </row>
    <row r="266" spans="1:7" ht="12.75">
      <c r="A266" s="74" t="s">
        <v>329</v>
      </c>
      <c r="B266" s="119" t="s">
        <v>330</v>
      </c>
      <c r="C266" s="120"/>
      <c r="D266" s="120"/>
      <c r="E266" s="60">
        <v>80000</v>
      </c>
      <c r="F266" s="68">
        <v>80000</v>
      </c>
      <c r="G266" s="68">
        <v>80000</v>
      </c>
    </row>
    <row r="267" spans="1:7" ht="12.75">
      <c r="A267" s="74" t="s">
        <v>331</v>
      </c>
      <c r="B267" s="119" t="s">
        <v>332</v>
      </c>
      <c r="C267" s="120"/>
      <c r="D267" s="120"/>
      <c r="E267" s="60">
        <v>80000</v>
      </c>
      <c r="F267" s="68">
        <v>79991.29</v>
      </c>
      <c r="G267" s="68">
        <v>79991.29</v>
      </c>
    </row>
    <row r="268" spans="1:7" ht="12.75">
      <c r="A268" s="74" t="s">
        <v>333</v>
      </c>
      <c r="B268" s="119" t="s">
        <v>334</v>
      </c>
      <c r="C268" s="120"/>
      <c r="D268" s="120"/>
      <c r="E268" s="60">
        <v>70000</v>
      </c>
      <c r="F268" s="68">
        <v>65241</v>
      </c>
      <c r="G268" s="68">
        <v>65241</v>
      </c>
    </row>
    <row r="269" spans="1:7" ht="12.75">
      <c r="A269" s="74" t="s">
        <v>335</v>
      </c>
      <c r="B269" s="119" t="s">
        <v>336</v>
      </c>
      <c r="C269" s="120"/>
      <c r="D269" s="120"/>
      <c r="E269" s="60">
        <v>90000</v>
      </c>
      <c r="F269" s="68">
        <v>88862.97</v>
      </c>
      <c r="G269" s="68">
        <v>88862.97</v>
      </c>
    </row>
    <row r="270" spans="1:7" ht="12.75">
      <c r="A270" s="74" t="s">
        <v>337</v>
      </c>
      <c r="B270" s="119" t="s">
        <v>338</v>
      </c>
      <c r="C270" s="120"/>
      <c r="D270" s="120"/>
      <c r="E270" s="60">
        <v>350000</v>
      </c>
      <c r="F270" s="68">
        <v>350000</v>
      </c>
      <c r="G270" s="68">
        <v>350000</v>
      </c>
    </row>
    <row r="271" spans="1:7" ht="12.75">
      <c r="A271" s="74" t="s">
        <v>339</v>
      </c>
      <c r="B271" s="121" t="s">
        <v>340</v>
      </c>
      <c r="C271" s="122"/>
      <c r="D271" s="123"/>
      <c r="E271" s="60">
        <v>0</v>
      </c>
      <c r="F271" s="68">
        <v>83143.71</v>
      </c>
      <c r="G271" s="68">
        <v>83143.71</v>
      </c>
    </row>
    <row r="272" spans="1:7" ht="12.75">
      <c r="A272" s="74" t="s">
        <v>341</v>
      </c>
      <c r="B272" s="121" t="s">
        <v>342</v>
      </c>
      <c r="C272" s="122"/>
      <c r="D272" s="123"/>
      <c r="E272" s="60">
        <v>0</v>
      </c>
      <c r="F272" s="68">
        <v>88331</v>
      </c>
      <c r="G272" s="68">
        <v>88331</v>
      </c>
    </row>
    <row r="273" spans="1:7" ht="12.75">
      <c r="A273" s="74" t="s">
        <v>343</v>
      </c>
      <c r="B273" s="121" t="s">
        <v>344</v>
      </c>
      <c r="C273" s="122"/>
      <c r="D273" s="123"/>
      <c r="E273" s="60">
        <v>0</v>
      </c>
      <c r="F273" s="68">
        <v>27000</v>
      </c>
      <c r="G273" s="68">
        <v>27000</v>
      </c>
    </row>
    <row r="274" spans="1:7" ht="12.75">
      <c r="A274" s="74" t="s">
        <v>345</v>
      </c>
      <c r="B274" s="121" t="s">
        <v>346</v>
      </c>
      <c r="C274" s="122"/>
      <c r="D274" s="123"/>
      <c r="E274" s="60">
        <v>0</v>
      </c>
      <c r="F274" s="68">
        <f>F270-F271-F272-F273</f>
        <v>151525.28999999998</v>
      </c>
      <c r="G274" s="68">
        <f>G270-G271-G272-G273</f>
        <v>151525.28999999998</v>
      </c>
    </row>
    <row r="275" spans="1:7" ht="12.75">
      <c r="A275" s="74" t="s">
        <v>347</v>
      </c>
      <c r="B275" s="121" t="s">
        <v>348</v>
      </c>
      <c r="C275" s="122"/>
      <c r="D275" s="123"/>
      <c r="E275" s="60">
        <v>0</v>
      </c>
      <c r="F275" s="68">
        <v>80000</v>
      </c>
      <c r="G275" s="68">
        <v>80000</v>
      </c>
    </row>
    <row r="276" spans="1:7" ht="12.75">
      <c r="A276" s="74" t="s">
        <v>349</v>
      </c>
      <c r="B276" s="121" t="s">
        <v>350</v>
      </c>
      <c r="C276" s="122"/>
      <c r="D276" s="123"/>
      <c r="E276" s="60">
        <v>0</v>
      </c>
      <c r="F276" s="68">
        <v>20000</v>
      </c>
      <c r="G276" s="68">
        <v>20000</v>
      </c>
    </row>
    <row r="277" spans="1:7" ht="16.5" customHeight="1">
      <c r="A277" s="74" t="s">
        <v>351</v>
      </c>
      <c r="B277" s="121" t="s">
        <v>352</v>
      </c>
      <c r="C277" s="122"/>
      <c r="D277" s="123"/>
      <c r="E277" s="60">
        <v>0</v>
      </c>
      <c r="F277" s="68">
        <v>30000</v>
      </c>
      <c r="G277" s="68">
        <v>30000</v>
      </c>
    </row>
    <row r="278" spans="1:7" ht="18" customHeight="1">
      <c r="A278" s="74" t="s">
        <v>353</v>
      </c>
      <c r="B278" s="121" t="s">
        <v>354</v>
      </c>
      <c r="C278" s="122"/>
      <c r="D278" s="123"/>
      <c r="E278" s="60">
        <v>0</v>
      </c>
      <c r="F278" s="68">
        <v>90000</v>
      </c>
      <c r="G278" s="68">
        <v>90000</v>
      </c>
    </row>
    <row r="279" spans="1:7" ht="23.25" customHeight="1">
      <c r="A279" s="74" t="s">
        <v>355</v>
      </c>
      <c r="B279" s="121" t="s">
        <v>356</v>
      </c>
      <c r="C279" s="122"/>
      <c r="D279" s="123"/>
      <c r="E279" s="60">
        <v>0</v>
      </c>
      <c r="F279" s="68">
        <v>90000</v>
      </c>
      <c r="G279" s="68">
        <v>90000</v>
      </c>
    </row>
    <row r="280" spans="1:7" ht="21.75" customHeight="1">
      <c r="A280" s="74" t="s">
        <v>357</v>
      </c>
      <c r="B280" s="145" t="s">
        <v>358</v>
      </c>
      <c r="C280" s="146"/>
      <c r="D280" s="147"/>
      <c r="E280" s="60">
        <v>0</v>
      </c>
      <c r="F280" s="68">
        <v>90000</v>
      </c>
      <c r="G280" s="68">
        <v>90000</v>
      </c>
    </row>
    <row r="281" spans="1:7" ht="23.25" customHeight="1">
      <c r="A281" s="30" t="s">
        <v>48</v>
      </c>
      <c r="B281" s="116" t="s">
        <v>359</v>
      </c>
      <c r="C281" s="117"/>
      <c r="D281" s="117"/>
      <c r="E281" s="40">
        <f>E282+E285</f>
        <v>207000</v>
      </c>
      <c r="F281" s="73">
        <f>F282+F285</f>
        <v>157000</v>
      </c>
      <c r="G281" s="73">
        <f>G282+G285</f>
        <v>107000</v>
      </c>
    </row>
    <row r="282" spans="1:7" ht="26.25" customHeight="1">
      <c r="A282" s="30" t="s">
        <v>83</v>
      </c>
      <c r="B282" s="116" t="s">
        <v>360</v>
      </c>
      <c r="C282" s="117"/>
      <c r="D282" s="117"/>
      <c r="E282" s="40">
        <f>E283+E284</f>
        <v>142000</v>
      </c>
      <c r="F282" s="73">
        <f>F283+F284</f>
        <v>107000</v>
      </c>
      <c r="G282" s="73">
        <f>G283+G284</f>
        <v>57000</v>
      </c>
    </row>
    <row r="283" spans="1:7" ht="26.25" customHeight="1">
      <c r="A283" s="74" t="s">
        <v>361</v>
      </c>
      <c r="B283" s="119" t="s">
        <v>362</v>
      </c>
      <c r="C283" s="120"/>
      <c r="D283" s="120"/>
      <c r="E283" s="67">
        <v>35000</v>
      </c>
      <c r="F283" s="68">
        <v>0</v>
      </c>
      <c r="G283" s="68">
        <v>0</v>
      </c>
    </row>
    <row r="284" spans="1:7" ht="18.75" customHeight="1">
      <c r="A284" s="74" t="s">
        <v>363</v>
      </c>
      <c r="B284" s="119" t="s">
        <v>364</v>
      </c>
      <c r="C284" s="120"/>
      <c r="D284" s="120"/>
      <c r="E284" s="67">
        <v>107000</v>
      </c>
      <c r="F284" s="68">
        <v>107000</v>
      </c>
      <c r="G284" s="68">
        <v>57000</v>
      </c>
    </row>
    <row r="285" spans="1:7" ht="21" customHeight="1">
      <c r="A285" s="30" t="s">
        <v>365</v>
      </c>
      <c r="B285" s="116" t="s">
        <v>366</v>
      </c>
      <c r="C285" s="117"/>
      <c r="D285" s="117"/>
      <c r="E285" s="40">
        <f>E286+E287+E288</f>
        <v>65000</v>
      </c>
      <c r="F285" s="73">
        <f>F286+F287+F288</f>
        <v>50000</v>
      </c>
      <c r="G285" s="73">
        <f>G286+G287+G288</f>
        <v>50000</v>
      </c>
    </row>
    <row r="286" spans="1:7" ht="16.5" customHeight="1">
      <c r="A286" s="74" t="s">
        <v>367</v>
      </c>
      <c r="B286" s="119" t="s">
        <v>368</v>
      </c>
      <c r="C286" s="120"/>
      <c r="D286" s="120"/>
      <c r="E286" s="67">
        <v>10000</v>
      </c>
      <c r="F286" s="68">
        <v>10000</v>
      </c>
      <c r="G286" s="68">
        <v>10000</v>
      </c>
    </row>
    <row r="287" spans="1:7" ht="14.25" customHeight="1">
      <c r="A287" s="74" t="s">
        <v>369</v>
      </c>
      <c r="B287" s="119" t="s">
        <v>370</v>
      </c>
      <c r="C287" s="120"/>
      <c r="D287" s="120"/>
      <c r="E287" s="67">
        <v>25000</v>
      </c>
      <c r="F287" s="68">
        <v>10000</v>
      </c>
      <c r="G287" s="68">
        <v>10000</v>
      </c>
    </row>
    <row r="288" spans="1:7" ht="12.75">
      <c r="A288" s="74" t="s">
        <v>371</v>
      </c>
      <c r="B288" s="119" t="s">
        <v>372</v>
      </c>
      <c r="C288" s="120"/>
      <c r="D288" s="120"/>
      <c r="E288" s="67">
        <v>30000</v>
      </c>
      <c r="F288" s="68">
        <v>30000</v>
      </c>
      <c r="G288" s="68">
        <v>30000</v>
      </c>
    </row>
    <row r="289" spans="1:7" ht="20.25" customHeight="1">
      <c r="A289" s="30" t="s">
        <v>50</v>
      </c>
      <c r="B289" s="116" t="s">
        <v>51</v>
      </c>
      <c r="C289" s="117"/>
      <c r="D289" s="117"/>
      <c r="E289" s="40">
        <f>E290+E300</f>
        <v>4400000</v>
      </c>
      <c r="F289" s="40">
        <f>F290+F300</f>
        <v>4400000</v>
      </c>
      <c r="G289" s="40">
        <f>G290+G300</f>
        <v>4380000</v>
      </c>
    </row>
    <row r="290" spans="1:7" ht="12.75">
      <c r="A290" s="30" t="s">
        <v>88</v>
      </c>
      <c r="B290" s="116" t="s">
        <v>89</v>
      </c>
      <c r="C290" s="117"/>
      <c r="D290" s="117"/>
      <c r="E290" s="40">
        <f>E291+E294+E297</f>
        <v>3800000</v>
      </c>
      <c r="F290" s="40">
        <f>F291+F294+F297</f>
        <v>3810000</v>
      </c>
      <c r="G290" s="40">
        <f>G291+G294+G297</f>
        <v>3810000</v>
      </c>
    </row>
    <row r="291" spans="1:7" ht="12.75">
      <c r="A291" s="76" t="s">
        <v>373</v>
      </c>
      <c r="B291" s="119" t="s">
        <v>374</v>
      </c>
      <c r="C291" s="120"/>
      <c r="D291" s="120"/>
      <c r="E291" s="49">
        <f>E292+E293</f>
        <v>2530000</v>
      </c>
      <c r="F291" s="49">
        <f>F292+F293</f>
        <v>2690000</v>
      </c>
      <c r="G291" s="49">
        <f>G292+G293</f>
        <v>2690000</v>
      </c>
    </row>
    <row r="292" spans="1:7" ht="12.75">
      <c r="A292" s="74" t="s">
        <v>375</v>
      </c>
      <c r="B292" s="119" t="s">
        <v>376</v>
      </c>
      <c r="C292" s="120"/>
      <c r="D292" s="120"/>
      <c r="E292" s="67">
        <v>1680000</v>
      </c>
      <c r="F292" s="67">
        <v>1820000</v>
      </c>
      <c r="G292" s="67">
        <v>1820000</v>
      </c>
    </row>
    <row r="293" spans="1:7" ht="12.75" customHeight="1">
      <c r="A293" s="74" t="s">
        <v>377</v>
      </c>
      <c r="B293" s="119" t="s">
        <v>378</v>
      </c>
      <c r="C293" s="120"/>
      <c r="D293" s="120"/>
      <c r="E293" s="67">
        <v>850000</v>
      </c>
      <c r="F293" s="67">
        <v>870000</v>
      </c>
      <c r="G293" s="67">
        <v>870000</v>
      </c>
    </row>
    <row r="294" spans="1:7" ht="12.75" customHeight="1">
      <c r="A294" s="76" t="s">
        <v>379</v>
      </c>
      <c r="B294" s="119" t="s">
        <v>380</v>
      </c>
      <c r="C294" s="120"/>
      <c r="D294" s="120"/>
      <c r="E294" s="49">
        <f>E295+E296</f>
        <v>920000</v>
      </c>
      <c r="F294" s="49">
        <f>F295+F296</f>
        <v>790000</v>
      </c>
      <c r="G294" s="49">
        <f>G295+G296</f>
        <v>790000</v>
      </c>
    </row>
    <row r="295" spans="1:7" ht="12.75">
      <c r="A295" s="74" t="s">
        <v>381</v>
      </c>
      <c r="B295" s="119" t="s">
        <v>376</v>
      </c>
      <c r="C295" s="120"/>
      <c r="D295" s="120"/>
      <c r="E295" s="67">
        <v>450000</v>
      </c>
      <c r="F295" s="67">
        <v>420000</v>
      </c>
      <c r="G295" s="67">
        <v>420000</v>
      </c>
    </row>
    <row r="296" spans="1:7" ht="12.75">
      <c r="A296" s="74" t="s">
        <v>382</v>
      </c>
      <c r="B296" s="119" t="s">
        <v>378</v>
      </c>
      <c r="C296" s="120"/>
      <c r="D296" s="120"/>
      <c r="E296" s="67">
        <v>470000</v>
      </c>
      <c r="F296" s="67">
        <v>370000</v>
      </c>
      <c r="G296" s="67">
        <v>370000</v>
      </c>
    </row>
    <row r="297" spans="1:7" ht="12.75">
      <c r="A297" s="76" t="s">
        <v>383</v>
      </c>
      <c r="B297" s="119" t="s">
        <v>384</v>
      </c>
      <c r="C297" s="120"/>
      <c r="D297" s="120"/>
      <c r="E297" s="49">
        <f>E298+E299</f>
        <v>350000</v>
      </c>
      <c r="F297" s="49">
        <f>F298+F299</f>
        <v>330000</v>
      </c>
      <c r="G297" s="49">
        <f>G298+G299</f>
        <v>330000</v>
      </c>
    </row>
    <row r="298" spans="1:7" ht="12.75">
      <c r="A298" s="74" t="s">
        <v>385</v>
      </c>
      <c r="B298" s="119" t="s">
        <v>376</v>
      </c>
      <c r="C298" s="120"/>
      <c r="D298" s="120"/>
      <c r="E298" s="67">
        <v>230000</v>
      </c>
      <c r="F298" s="67">
        <v>210000</v>
      </c>
      <c r="G298" s="67">
        <v>210000</v>
      </c>
    </row>
    <row r="299" spans="1:7" ht="12.75">
      <c r="A299" s="74" t="s">
        <v>386</v>
      </c>
      <c r="B299" s="119" t="s">
        <v>378</v>
      </c>
      <c r="C299" s="120"/>
      <c r="D299" s="120"/>
      <c r="E299" s="67">
        <v>120000</v>
      </c>
      <c r="F299" s="67">
        <v>120000</v>
      </c>
      <c r="G299" s="67">
        <v>120000</v>
      </c>
    </row>
    <row r="300" spans="1:7" ht="12.75">
      <c r="A300" s="30" t="s">
        <v>90</v>
      </c>
      <c r="B300" s="116" t="s">
        <v>387</v>
      </c>
      <c r="C300" s="117"/>
      <c r="D300" s="117"/>
      <c r="E300" s="40">
        <f>E301+E302+E303+E304+E305</f>
        <v>600000</v>
      </c>
      <c r="F300" s="40">
        <f>F301+F302+F303+F304+F305</f>
        <v>590000</v>
      </c>
      <c r="G300" s="40">
        <f>G301+G302+G303+G304+G305</f>
        <v>570000</v>
      </c>
    </row>
    <row r="301" spans="1:7" ht="12.75">
      <c r="A301" s="74" t="s">
        <v>388</v>
      </c>
      <c r="B301" s="119" t="s">
        <v>389</v>
      </c>
      <c r="C301" s="120"/>
      <c r="D301" s="120"/>
      <c r="E301" s="67">
        <v>470000</v>
      </c>
      <c r="F301" s="67">
        <v>470000</v>
      </c>
      <c r="G301" s="67">
        <v>470000</v>
      </c>
    </row>
    <row r="302" spans="1:7" ht="12.75">
      <c r="A302" s="74" t="s">
        <v>390</v>
      </c>
      <c r="B302" s="119" t="s">
        <v>391</v>
      </c>
      <c r="C302" s="120"/>
      <c r="D302" s="120"/>
      <c r="E302" s="67">
        <v>100000</v>
      </c>
      <c r="F302" s="67">
        <v>100000</v>
      </c>
      <c r="G302" s="67">
        <v>80000</v>
      </c>
    </row>
    <row r="303" spans="1:7" ht="12.75">
      <c r="A303" s="74" t="s">
        <v>392</v>
      </c>
      <c r="B303" s="119" t="s">
        <v>393</v>
      </c>
      <c r="C303" s="120"/>
      <c r="D303" s="120"/>
      <c r="E303" s="67">
        <v>10000</v>
      </c>
      <c r="F303" s="67">
        <v>8000</v>
      </c>
      <c r="G303" s="67">
        <v>8000</v>
      </c>
    </row>
    <row r="304" spans="1:7" ht="14.25" customHeight="1">
      <c r="A304" s="74" t="s">
        <v>394</v>
      </c>
      <c r="B304" s="119" t="s">
        <v>395</v>
      </c>
      <c r="C304" s="120"/>
      <c r="D304" s="120"/>
      <c r="E304" s="67">
        <v>15000</v>
      </c>
      <c r="F304" s="67">
        <v>10000</v>
      </c>
      <c r="G304" s="67">
        <v>10000</v>
      </c>
    </row>
    <row r="305" spans="1:7" ht="12.75">
      <c r="A305" s="74" t="s">
        <v>396</v>
      </c>
      <c r="B305" s="119" t="s">
        <v>397</v>
      </c>
      <c r="C305" s="120"/>
      <c r="D305" s="120"/>
      <c r="E305" s="67">
        <v>5000</v>
      </c>
      <c r="F305" s="67">
        <v>2000</v>
      </c>
      <c r="G305" s="67">
        <v>2000</v>
      </c>
    </row>
    <row r="306" spans="1:7" ht="23.25" customHeight="1">
      <c r="A306" s="78" t="s">
        <v>52</v>
      </c>
      <c r="B306" s="116" t="s">
        <v>53</v>
      </c>
      <c r="C306" s="117"/>
      <c r="D306" s="117"/>
      <c r="E306" s="79">
        <f>E307+E336+E339</f>
        <v>2670086.8899999997</v>
      </c>
      <c r="F306" s="73">
        <f>F307+F336+F339</f>
        <v>2666108.8899999997</v>
      </c>
      <c r="G306" s="73">
        <f>G307+G336+G339</f>
        <v>2647844.69</v>
      </c>
    </row>
    <row r="307" spans="1:7" ht="17.25" customHeight="1">
      <c r="A307" s="80" t="s">
        <v>96</v>
      </c>
      <c r="B307" s="114" t="s">
        <v>97</v>
      </c>
      <c r="C307" s="118"/>
      <c r="D307" s="118"/>
      <c r="E307" s="82">
        <f>E308+E309+E310+E311+E312+E313+E314+E315+E316+E317+E318+E319+E320+E321+E322+E323+E324+E325+E326+E327+E328+E329+E330+E331+E332+E333+E334+E335</f>
        <v>1378823.89</v>
      </c>
      <c r="F307" s="68">
        <f>F308+F309+F310+F311+F312+F313+F314+F315+F316+F317+F318+F319+F320+F321+F322+F323+F324+F325+F326+F327+F328+F329+F330+F331+F332+F333+F334+F335</f>
        <v>1374845.89</v>
      </c>
      <c r="G307" s="68">
        <f>G308+G309+G310+G311+G312+G313+G314+G315+G316+G317+G318+G319+G320+G321+G322+G323+G324+G325+G326+G327+G328+G329+G330+G331+G332+G333+G334+G335</f>
        <v>1356581.69</v>
      </c>
    </row>
    <row r="308" spans="1:7" ht="24.75" customHeight="1">
      <c r="A308" s="81" t="s">
        <v>398</v>
      </c>
      <c r="B308" s="112" t="s">
        <v>399</v>
      </c>
      <c r="C308" s="112"/>
      <c r="D308" s="112"/>
      <c r="E308" s="83">
        <v>4999.41</v>
      </c>
      <c r="F308" s="68">
        <f aca="true" t="shared" si="3" ref="F308:G310">E308</f>
        <v>4999.41</v>
      </c>
      <c r="G308" s="68">
        <f t="shared" si="3"/>
        <v>4999.41</v>
      </c>
    </row>
    <row r="309" spans="1:7" ht="22.5" customHeight="1">
      <c r="A309" s="81" t="s">
        <v>400</v>
      </c>
      <c r="B309" s="112" t="s">
        <v>401</v>
      </c>
      <c r="C309" s="113"/>
      <c r="D309" s="113"/>
      <c r="E309" s="68">
        <v>34959.6</v>
      </c>
      <c r="F309" s="68">
        <f t="shared" si="3"/>
        <v>34959.6</v>
      </c>
      <c r="G309" s="68">
        <f t="shared" si="3"/>
        <v>34959.6</v>
      </c>
    </row>
    <row r="310" spans="1:7" ht="15.75" customHeight="1">
      <c r="A310" s="81" t="s">
        <v>402</v>
      </c>
      <c r="B310" s="112" t="s">
        <v>403</v>
      </c>
      <c r="C310" s="113"/>
      <c r="D310" s="113"/>
      <c r="E310" s="83">
        <v>24900</v>
      </c>
      <c r="F310" s="68">
        <f t="shared" si="3"/>
        <v>24900</v>
      </c>
      <c r="G310" s="68">
        <f t="shared" si="3"/>
        <v>24900</v>
      </c>
    </row>
    <row r="311" spans="1:7" ht="12.75">
      <c r="A311" s="81" t="s">
        <v>404</v>
      </c>
      <c r="B311" s="112" t="s">
        <v>405</v>
      </c>
      <c r="C311" s="113"/>
      <c r="D311" s="113"/>
      <c r="E311" s="83">
        <v>35480.4</v>
      </c>
      <c r="F311" s="68">
        <f>E311</f>
        <v>35480.4</v>
      </c>
      <c r="G311" s="68">
        <v>26699.4</v>
      </c>
    </row>
    <row r="312" spans="1:7" ht="14.25" customHeight="1">
      <c r="A312" s="81" t="s">
        <v>406</v>
      </c>
      <c r="B312" s="112" t="s">
        <v>407</v>
      </c>
      <c r="C312" s="113"/>
      <c r="D312" s="113"/>
      <c r="E312" s="83">
        <v>8073</v>
      </c>
      <c r="F312" s="68">
        <v>8073</v>
      </c>
      <c r="G312" s="68">
        <v>8073</v>
      </c>
    </row>
    <row r="313" spans="1:7" ht="13.5" customHeight="1">
      <c r="A313" s="81" t="s">
        <v>408</v>
      </c>
      <c r="B313" s="112" t="s">
        <v>409</v>
      </c>
      <c r="C313" s="113"/>
      <c r="D313" s="113"/>
      <c r="E313" s="83">
        <v>4000</v>
      </c>
      <c r="F313" s="68">
        <f>E313</f>
        <v>4000</v>
      </c>
      <c r="G313" s="68">
        <f>F313</f>
        <v>4000</v>
      </c>
    </row>
    <row r="314" spans="1:7" ht="21" customHeight="1">
      <c r="A314" s="81" t="s">
        <v>410</v>
      </c>
      <c r="B314" s="112" t="s">
        <v>411</v>
      </c>
      <c r="C314" s="113"/>
      <c r="D314" s="113"/>
      <c r="E314" s="83">
        <v>5499</v>
      </c>
      <c r="F314" s="68">
        <f>E314</f>
        <v>5499</v>
      </c>
      <c r="G314" s="68">
        <f>F314</f>
        <v>5499</v>
      </c>
    </row>
    <row r="315" spans="1:7" ht="12.75">
      <c r="A315" s="81" t="s">
        <v>412</v>
      </c>
      <c r="B315" s="112" t="s">
        <v>413</v>
      </c>
      <c r="C315" s="113"/>
      <c r="D315" s="113"/>
      <c r="E315" s="83">
        <v>3978</v>
      </c>
      <c r="F315" s="68">
        <v>0</v>
      </c>
      <c r="G315" s="68">
        <v>0</v>
      </c>
    </row>
    <row r="316" spans="1:7" ht="12.75">
      <c r="A316" s="81" t="s">
        <v>414</v>
      </c>
      <c r="B316" s="112" t="s">
        <v>415</v>
      </c>
      <c r="C316" s="113"/>
      <c r="D316" s="113"/>
      <c r="E316" s="83">
        <v>2340</v>
      </c>
      <c r="F316" s="68">
        <f aca="true" t="shared" si="4" ref="F316:G320">E316</f>
        <v>2340</v>
      </c>
      <c r="G316" s="68">
        <f t="shared" si="4"/>
        <v>2340</v>
      </c>
    </row>
    <row r="317" spans="1:7" ht="12.75">
      <c r="A317" s="81" t="s">
        <v>416</v>
      </c>
      <c r="B317" s="112" t="s">
        <v>417</v>
      </c>
      <c r="C317" s="113"/>
      <c r="D317" s="113"/>
      <c r="E317" s="83">
        <v>31000.97</v>
      </c>
      <c r="F317" s="68">
        <f t="shared" si="4"/>
        <v>31000.97</v>
      </c>
      <c r="G317" s="68">
        <f t="shared" si="4"/>
        <v>31000.97</v>
      </c>
    </row>
    <row r="318" spans="1:7" ht="18" customHeight="1">
      <c r="A318" s="81" t="s">
        <v>418</v>
      </c>
      <c r="B318" s="112" t="s">
        <v>419</v>
      </c>
      <c r="C318" s="113"/>
      <c r="D318" s="113"/>
      <c r="E318" s="83">
        <v>24509.6</v>
      </c>
      <c r="F318" s="68">
        <f t="shared" si="4"/>
        <v>24509.6</v>
      </c>
      <c r="G318" s="68">
        <f t="shared" si="4"/>
        <v>24509.6</v>
      </c>
    </row>
    <row r="319" spans="1:7" ht="12.75">
      <c r="A319" s="81" t="s">
        <v>420</v>
      </c>
      <c r="B319" s="112" t="s">
        <v>421</v>
      </c>
      <c r="C319" s="113"/>
      <c r="D319" s="113"/>
      <c r="E319" s="83">
        <v>4000</v>
      </c>
      <c r="F319" s="68">
        <f t="shared" si="4"/>
        <v>4000</v>
      </c>
      <c r="G319" s="68">
        <f t="shared" si="4"/>
        <v>4000</v>
      </c>
    </row>
    <row r="320" spans="1:7" ht="12.75">
      <c r="A320" s="81" t="s">
        <v>422</v>
      </c>
      <c r="B320" s="112" t="s">
        <v>423</v>
      </c>
      <c r="C320" s="113"/>
      <c r="D320" s="113"/>
      <c r="E320" s="83">
        <v>80874</v>
      </c>
      <c r="F320" s="68">
        <f t="shared" si="4"/>
        <v>80874</v>
      </c>
      <c r="G320" s="68">
        <f t="shared" si="4"/>
        <v>80874</v>
      </c>
    </row>
    <row r="321" spans="1:7" ht="21.75" customHeight="1">
      <c r="A321" s="81" t="s">
        <v>424</v>
      </c>
      <c r="B321" s="112" t="s">
        <v>425</v>
      </c>
      <c r="C321" s="113"/>
      <c r="D321" s="113"/>
      <c r="E321" s="83">
        <v>4995.9</v>
      </c>
      <c r="F321" s="83">
        <v>4995.9</v>
      </c>
      <c r="G321" s="83">
        <v>4995.9</v>
      </c>
    </row>
    <row r="322" spans="1:7" ht="12.75">
      <c r="A322" s="81" t="s">
        <v>426</v>
      </c>
      <c r="B322" s="112" t="s">
        <v>427</v>
      </c>
      <c r="C322" s="113"/>
      <c r="D322" s="113"/>
      <c r="E322" s="83">
        <v>5812.56</v>
      </c>
      <c r="F322" s="68">
        <f>E322</f>
        <v>5812.56</v>
      </c>
      <c r="G322" s="68">
        <f>F322</f>
        <v>5812.56</v>
      </c>
    </row>
    <row r="323" spans="1:7" ht="22.5" customHeight="1">
      <c r="A323" s="81" t="s">
        <v>428</v>
      </c>
      <c r="B323" s="112" t="s">
        <v>429</v>
      </c>
      <c r="C323" s="113"/>
      <c r="D323" s="113"/>
      <c r="E323" s="83">
        <v>7000</v>
      </c>
      <c r="F323" s="68">
        <f>E323</f>
        <v>7000</v>
      </c>
      <c r="G323" s="68">
        <f>F323</f>
        <v>7000</v>
      </c>
    </row>
    <row r="324" spans="1:7" ht="15" customHeight="1">
      <c r="A324" s="81" t="s">
        <v>430</v>
      </c>
      <c r="B324" s="112" t="s">
        <v>431</v>
      </c>
      <c r="C324" s="113"/>
      <c r="D324" s="113"/>
      <c r="E324" s="83">
        <v>30442.23</v>
      </c>
      <c r="F324" s="83">
        <v>30442.23</v>
      </c>
      <c r="G324" s="83">
        <v>30442.23</v>
      </c>
    </row>
    <row r="325" spans="1:7" ht="16.5" customHeight="1">
      <c r="A325" s="81" t="s">
        <v>432</v>
      </c>
      <c r="B325" s="112" t="s">
        <v>433</v>
      </c>
      <c r="C325" s="113"/>
      <c r="D325" s="113"/>
      <c r="E325" s="83">
        <v>25018.11</v>
      </c>
      <c r="F325" s="68">
        <f aca="true" t="shared" si="5" ref="F325:G338">E325</f>
        <v>25018.11</v>
      </c>
      <c r="G325" s="68">
        <f t="shared" si="5"/>
        <v>25018.11</v>
      </c>
    </row>
    <row r="326" spans="1:7" ht="12.75">
      <c r="A326" s="81" t="s">
        <v>434</v>
      </c>
      <c r="B326" s="112" t="s">
        <v>435</v>
      </c>
      <c r="C326" s="113"/>
      <c r="D326" s="113"/>
      <c r="E326" s="83">
        <v>7010</v>
      </c>
      <c r="F326" s="68">
        <f t="shared" si="5"/>
        <v>7010</v>
      </c>
      <c r="G326" s="68">
        <f t="shared" si="5"/>
        <v>7010</v>
      </c>
    </row>
    <row r="327" spans="1:7" ht="15.75" customHeight="1">
      <c r="A327" s="81" t="s">
        <v>436</v>
      </c>
      <c r="B327" s="112" t="s">
        <v>437</v>
      </c>
      <c r="C327" s="113"/>
      <c r="D327" s="113"/>
      <c r="E327" s="83">
        <v>36633.17</v>
      </c>
      <c r="F327" s="68">
        <f t="shared" si="5"/>
        <v>36633.17</v>
      </c>
      <c r="G327" s="68">
        <f t="shared" si="5"/>
        <v>36633.17</v>
      </c>
    </row>
    <row r="328" spans="1:7" ht="12.75">
      <c r="A328" s="81" t="s">
        <v>438</v>
      </c>
      <c r="B328" s="112" t="s">
        <v>439</v>
      </c>
      <c r="C328" s="113"/>
      <c r="D328" s="113"/>
      <c r="E328" s="83">
        <v>7000</v>
      </c>
      <c r="F328" s="68">
        <f t="shared" si="5"/>
        <v>7000</v>
      </c>
      <c r="G328" s="68">
        <f t="shared" si="5"/>
        <v>7000</v>
      </c>
    </row>
    <row r="329" spans="1:7" ht="12.75">
      <c r="A329" s="81" t="s">
        <v>440</v>
      </c>
      <c r="B329" s="112" t="s">
        <v>441</v>
      </c>
      <c r="C329" s="113"/>
      <c r="D329" s="113"/>
      <c r="E329" s="83">
        <v>300000</v>
      </c>
      <c r="F329" s="68">
        <f t="shared" si="5"/>
        <v>300000</v>
      </c>
      <c r="G329" s="68">
        <f t="shared" si="5"/>
        <v>300000</v>
      </c>
    </row>
    <row r="330" spans="1:7" ht="12.75">
      <c r="A330" s="81" t="s">
        <v>442</v>
      </c>
      <c r="B330" s="112" t="s">
        <v>443</v>
      </c>
      <c r="C330" s="113"/>
      <c r="D330" s="113"/>
      <c r="E330" s="83">
        <v>28585.21</v>
      </c>
      <c r="F330" s="83">
        <v>28585.21</v>
      </c>
      <c r="G330" s="83">
        <v>19102.01</v>
      </c>
    </row>
    <row r="331" spans="1:7" ht="12.75">
      <c r="A331" s="81" t="s">
        <v>444</v>
      </c>
      <c r="B331" s="112" t="s">
        <v>445</v>
      </c>
      <c r="C331" s="113"/>
      <c r="D331" s="113"/>
      <c r="E331" s="83">
        <v>9270.69</v>
      </c>
      <c r="F331" s="83">
        <v>9270.69</v>
      </c>
      <c r="G331" s="83">
        <v>9270.69</v>
      </c>
    </row>
    <row r="332" spans="1:7" ht="12.75">
      <c r="A332" s="81" t="s">
        <v>446</v>
      </c>
      <c r="B332" s="112" t="s">
        <v>447</v>
      </c>
      <c r="C332" s="113"/>
      <c r="D332" s="113"/>
      <c r="E332" s="83">
        <v>163042.49</v>
      </c>
      <c r="F332" s="68">
        <f t="shared" si="5"/>
        <v>163042.49</v>
      </c>
      <c r="G332" s="68">
        <f t="shared" si="5"/>
        <v>163042.49</v>
      </c>
    </row>
    <row r="333" spans="1:7" ht="12.75" customHeight="1">
      <c r="A333" s="81" t="s">
        <v>448</v>
      </c>
      <c r="B333" s="112" t="s">
        <v>449</v>
      </c>
      <c r="C333" s="113"/>
      <c r="D333" s="113"/>
      <c r="E333" s="83">
        <v>45248.67</v>
      </c>
      <c r="F333" s="68">
        <f t="shared" si="5"/>
        <v>45248.67</v>
      </c>
      <c r="G333" s="68">
        <f t="shared" si="5"/>
        <v>45248.67</v>
      </c>
    </row>
    <row r="334" spans="1:7" ht="23.25" customHeight="1">
      <c r="A334" s="81" t="s">
        <v>450</v>
      </c>
      <c r="B334" s="112" t="s">
        <v>451</v>
      </c>
      <c r="C334" s="113"/>
      <c r="D334" s="113"/>
      <c r="E334" s="83">
        <v>30637.5</v>
      </c>
      <c r="F334" s="68">
        <f t="shared" si="5"/>
        <v>30637.5</v>
      </c>
      <c r="G334" s="68">
        <f t="shared" si="5"/>
        <v>30637.5</v>
      </c>
    </row>
    <row r="335" spans="1:7" ht="21.75" customHeight="1">
      <c r="A335" s="81" t="s">
        <v>452</v>
      </c>
      <c r="B335" s="112" t="s">
        <v>453</v>
      </c>
      <c r="C335" s="113"/>
      <c r="D335" s="113"/>
      <c r="E335" s="83">
        <v>413513.38</v>
      </c>
      <c r="F335" s="68">
        <f t="shared" si="5"/>
        <v>413513.38</v>
      </c>
      <c r="G335" s="68">
        <f t="shared" si="5"/>
        <v>413513.38</v>
      </c>
    </row>
    <row r="336" spans="1:7" ht="18" customHeight="1">
      <c r="A336" s="80" t="s">
        <v>98</v>
      </c>
      <c r="B336" s="114" t="s">
        <v>99</v>
      </c>
      <c r="C336" s="113"/>
      <c r="D336" s="113"/>
      <c r="E336" s="84">
        <f>E337+E338</f>
        <v>286885.71</v>
      </c>
      <c r="F336" s="69">
        <f>F337+F338</f>
        <v>286885.71</v>
      </c>
      <c r="G336" s="69">
        <f>G337+G338</f>
        <v>286885.71</v>
      </c>
    </row>
    <row r="337" spans="1:7" ht="12.75">
      <c r="A337" s="81" t="s">
        <v>454</v>
      </c>
      <c r="B337" s="112" t="s">
        <v>455</v>
      </c>
      <c r="C337" s="113"/>
      <c r="D337" s="113"/>
      <c r="E337" s="83">
        <v>270000</v>
      </c>
      <c r="F337" s="68">
        <f t="shared" si="5"/>
        <v>270000</v>
      </c>
      <c r="G337" s="68">
        <f t="shared" si="5"/>
        <v>270000</v>
      </c>
    </row>
    <row r="338" spans="1:7" ht="12.75" customHeight="1">
      <c r="A338" s="81" t="s">
        <v>456</v>
      </c>
      <c r="B338" s="112" t="s">
        <v>457</v>
      </c>
      <c r="C338" s="113"/>
      <c r="D338" s="113"/>
      <c r="E338" s="83">
        <v>16885.71</v>
      </c>
      <c r="F338" s="68">
        <f t="shared" si="5"/>
        <v>16885.71</v>
      </c>
      <c r="G338" s="68">
        <f t="shared" si="5"/>
        <v>16885.71</v>
      </c>
    </row>
    <row r="339" spans="1:7" ht="15" customHeight="1">
      <c r="A339" s="80" t="s">
        <v>100</v>
      </c>
      <c r="B339" s="114" t="s">
        <v>101</v>
      </c>
      <c r="C339" s="113"/>
      <c r="D339" s="113"/>
      <c r="E339" s="84">
        <f>E340+E343</f>
        <v>1004377.29</v>
      </c>
      <c r="F339" s="69">
        <f>F340+F343</f>
        <v>1004377.29</v>
      </c>
      <c r="G339" s="69">
        <f>G340+G343</f>
        <v>1004377.29</v>
      </c>
    </row>
    <row r="340" spans="1:7" ht="12.75">
      <c r="A340" s="80" t="s">
        <v>458</v>
      </c>
      <c r="B340" s="114" t="s">
        <v>459</v>
      </c>
      <c r="C340" s="113"/>
      <c r="D340" s="113"/>
      <c r="E340" s="84">
        <f>E341+E342</f>
        <v>68932.99</v>
      </c>
      <c r="F340" s="69">
        <f>F341+F342</f>
        <v>68932.99</v>
      </c>
      <c r="G340" s="69">
        <f>G341+G342</f>
        <v>68932.99</v>
      </c>
    </row>
    <row r="341" spans="1:7" ht="12.75">
      <c r="A341" s="81" t="s">
        <v>460</v>
      </c>
      <c r="B341" s="112" t="s">
        <v>461</v>
      </c>
      <c r="C341" s="113"/>
      <c r="D341" s="113"/>
      <c r="E341" s="83">
        <v>64090</v>
      </c>
      <c r="F341" s="68">
        <v>64090</v>
      </c>
      <c r="G341" s="68">
        <v>64090</v>
      </c>
    </row>
    <row r="342" spans="1:7" ht="12.75">
      <c r="A342" s="81" t="s">
        <v>462</v>
      </c>
      <c r="B342" s="112" t="s">
        <v>463</v>
      </c>
      <c r="C342" s="113"/>
      <c r="D342" s="113"/>
      <c r="E342" s="83">
        <v>4842.99</v>
      </c>
      <c r="F342" s="68">
        <v>4842.99</v>
      </c>
      <c r="G342" s="68">
        <v>4842.99</v>
      </c>
    </row>
    <row r="343" spans="1:7" ht="12.75">
      <c r="A343" s="80" t="s">
        <v>464</v>
      </c>
      <c r="B343" s="114" t="s">
        <v>465</v>
      </c>
      <c r="C343" s="113"/>
      <c r="D343" s="113"/>
      <c r="E343" s="84">
        <f>E344+E345+E346+E347+E348+E349+E350</f>
        <v>935444.3</v>
      </c>
      <c r="F343" s="69">
        <f>F344+F345+F346+F347+F348+F349+F350</f>
        <v>935444.3</v>
      </c>
      <c r="G343" s="69">
        <f>G344+G345+G346+G347+G348+G349+G350</f>
        <v>935444.3</v>
      </c>
    </row>
    <row r="344" spans="1:7" ht="12.75">
      <c r="A344" s="81" t="s">
        <v>466</v>
      </c>
      <c r="B344" s="112" t="s">
        <v>467</v>
      </c>
      <c r="C344" s="113"/>
      <c r="D344" s="113"/>
      <c r="E344" s="83">
        <v>100000</v>
      </c>
      <c r="F344" s="68">
        <v>100000</v>
      </c>
      <c r="G344" s="68">
        <v>100000</v>
      </c>
    </row>
    <row r="345" spans="1:7" ht="12.75">
      <c r="A345" s="81" t="s">
        <v>468</v>
      </c>
      <c r="B345" s="112" t="s">
        <v>469</v>
      </c>
      <c r="C345" s="113"/>
      <c r="D345" s="113"/>
      <c r="E345" s="83">
        <v>50000</v>
      </c>
      <c r="F345" s="68">
        <v>50000</v>
      </c>
      <c r="G345" s="68">
        <v>50000</v>
      </c>
    </row>
    <row r="346" spans="1:7" ht="12.75">
      <c r="A346" s="81" t="s">
        <v>470</v>
      </c>
      <c r="B346" s="112" t="s">
        <v>471</v>
      </c>
      <c r="C346" s="113"/>
      <c r="D346" s="113"/>
      <c r="E346" s="83">
        <v>50000</v>
      </c>
      <c r="F346" s="68">
        <v>50000</v>
      </c>
      <c r="G346" s="68">
        <v>50000</v>
      </c>
    </row>
    <row r="347" spans="1:7" ht="12.75">
      <c r="A347" s="81" t="s">
        <v>472</v>
      </c>
      <c r="B347" s="112" t="s">
        <v>473</v>
      </c>
      <c r="C347" s="113"/>
      <c r="D347" s="113"/>
      <c r="E347" s="83">
        <v>50000</v>
      </c>
      <c r="F347" s="68">
        <v>130000</v>
      </c>
      <c r="G347" s="68">
        <v>130000</v>
      </c>
    </row>
    <row r="348" spans="1:7" ht="12.75">
      <c r="A348" s="81" t="s">
        <v>474</v>
      </c>
      <c r="B348" s="112" t="s">
        <v>475</v>
      </c>
      <c r="C348" s="113"/>
      <c r="D348" s="113"/>
      <c r="E348" s="83">
        <v>50000</v>
      </c>
      <c r="F348" s="68">
        <v>50000</v>
      </c>
      <c r="G348" s="68">
        <v>50000</v>
      </c>
    </row>
    <row r="349" spans="1:7" ht="12.75">
      <c r="A349" s="81" t="s">
        <v>476</v>
      </c>
      <c r="B349" s="112" t="s">
        <v>477</v>
      </c>
      <c r="C349" s="113"/>
      <c r="D349" s="113"/>
      <c r="E349" s="83">
        <v>600000</v>
      </c>
      <c r="F349" s="68">
        <v>520000</v>
      </c>
      <c r="G349" s="68">
        <v>520000</v>
      </c>
    </row>
    <row r="350" spans="1:7" ht="12.75">
      <c r="A350" s="81" t="s">
        <v>478</v>
      </c>
      <c r="B350" s="112" t="s">
        <v>479</v>
      </c>
      <c r="C350" s="113"/>
      <c r="D350" s="113"/>
      <c r="E350" s="83">
        <v>35444.3</v>
      </c>
      <c r="F350" s="83">
        <v>35444.3</v>
      </c>
      <c r="G350" s="83">
        <v>35444.3</v>
      </c>
    </row>
    <row r="351" spans="1:7" ht="12.75">
      <c r="A351" s="78" t="s">
        <v>54</v>
      </c>
      <c r="B351" s="116" t="s">
        <v>55</v>
      </c>
      <c r="C351" s="117"/>
      <c r="D351" s="117"/>
      <c r="E351" s="79">
        <v>609913.11</v>
      </c>
      <c r="F351" s="73">
        <f>F112</f>
        <v>577493.5599999987</v>
      </c>
      <c r="G351" s="73">
        <f>G112</f>
        <v>566607.7599999998</v>
      </c>
    </row>
    <row r="352" spans="1:5" ht="12.75">
      <c r="A352" s="38"/>
      <c r="B352" s="38"/>
      <c r="C352" s="38"/>
      <c r="D352" s="38"/>
      <c r="E352" s="38"/>
    </row>
    <row r="353" spans="1:5" ht="12.75">
      <c r="A353" s="38"/>
      <c r="B353" s="38"/>
      <c r="E353" s="38"/>
    </row>
    <row r="354" spans="1:5" ht="12.75">
      <c r="A354" s="38"/>
      <c r="B354" s="38"/>
      <c r="D354" s="35"/>
      <c r="E354" s="38"/>
    </row>
    <row r="355" spans="1:5" ht="12.75">
      <c r="A355" s="38"/>
      <c r="B355" s="38"/>
      <c r="C355" s="38"/>
      <c r="D355" s="38"/>
      <c r="E355" s="38"/>
    </row>
    <row r="356" spans="1:5" ht="12.75">
      <c r="A356" s="38"/>
      <c r="B356" s="38"/>
      <c r="C356" s="38"/>
      <c r="D356" s="115" t="s">
        <v>480</v>
      </c>
      <c r="E356" s="115"/>
    </row>
    <row r="358" ht="12.75">
      <c r="D358" s="35" t="s">
        <v>481</v>
      </c>
    </row>
    <row r="360" spans="4:5" ht="12.75">
      <c r="D360" s="85" t="s">
        <v>482</v>
      </c>
      <c r="E360" s="86"/>
    </row>
    <row r="375" ht="18" customHeight="1"/>
  </sheetData>
  <mergeCells count="260">
    <mergeCell ref="B254:D254"/>
    <mergeCell ref="B280:D280"/>
    <mergeCell ref="B169:D169"/>
    <mergeCell ref="B170:D170"/>
    <mergeCell ref="B276:D276"/>
    <mergeCell ref="B277:D277"/>
    <mergeCell ref="B236:D236"/>
    <mergeCell ref="B237:D237"/>
    <mergeCell ref="B248:D248"/>
    <mergeCell ref="B249:D249"/>
    <mergeCell ref="B250:D250"/>
    <mergeCell ref="B253:D253"/>
    <mergeCell ref="A42:A43"/>
    <mergeCell ref="B42:B43"/>
    <mergeCell ref="B233:D233"/>
    <mergeCell ref="B203:D203"/>
    <mergeCell ref="B204:D204"/>
    <mergeCell ref="B107:D107"/>
    <mergeCell ref="B108:D108"/>
    <mergeCell ref="B109:D109"/>
    <mergeCell ref="B2:E2"/>
    <mergeCell ref="B3:E3"/>
    <mergeCell ref="A35:G35"/>
    <mergeCell ref="A12:G12"/>
    <mergeCell ref="A13:G13"/>
    <mergeCell ref="A14:G14"/>
    <mergeCell ref="A32:G32"/>
    <mergeCell ref="B110:D110"/>
    <mergeCell ref="B111:D111"/>
    <mergeCell ref="B235:D235"/>
    <mergeCell ref="B240:D240"/>
    <mergeCell ref="B119:D119"/>
    <mergeCell ref="B120:D120"/>
    <mergeCell ref="B121:D121"/>
    <mergeCell ref="B122:D122"/>
    <mergeCell ref="B123:D123"/>
    <mergeCell ref="B124:D124"/>
    <mergeCell ref="B246:D246"/>
    <mergeCell ref="B241:D241"/>
    <mergeCell ref="B242:D242"/>
    <mergeCell ref="B112:D112"/>
    <mergeCell ref="B113:D113"/>
    <mergeCell ref="B114:D114"/>
    <mergeCell ref="B115:D115"/>
    <mergeCell ref="B116:D116"/>
    <mergeCell ref="B117:D117"/>
    <mergeCell ref="B118:D118"/>
    <mergeCell ref="B125:D125"/>
    <mergeCell ref="B126:D126"/>
    <mergeCell ref="B127:D127"/>
    <mergeCell ref="B128:D128"/>
    <mergeCell ref="B129:D129"/>
    <mergeCell ref="B130:D130"/>
    <mergeCell ref="B131:D131"/>
    <mergeCell ref="B132:D132"/>
    <mergeCell ref="B133:D133"/>
    <mergeCell ref="B134:D134"/>
    <mergeCell ref="B135:D135"/>
    <mergeCell ref="B136:D136"/>
    <mergeCell ref="B137:D137"/>
    <mergeCell ref="B138:D138"/>
    <mergeCell ref="B139:D139"/>
    <mergeCell ref="B140:D140"/>
    <mergeCell ref="B141:D141"/>
    <mergeCell ref="B142:D142"/>
    <mergeCell ref="B143:D143"/>
    <mergeCell ref="B144:D144"/>
    <mergeCell ref="B145:D145"/>
    <mergeCell ref="B146:D146"/>
    <mergeCell ref="B147:D147"/>
    <mergeCell ref="B148:D148"/>
    <mergeCell ref="B149:D149"/>
    <mergeCell ref="B150:D150"/>
    <mergeCell ref="B151:D151"/>
    <mergeCell ref="B152:D152"/>
    <mergeCell ref="B153:D153"/>
    <mergeCell ref="B154:D154"/>
    <mergeCell ref="B155:D155"/>
    <mergeCell ref="B156:D156"/>
    <mergeCell ref="B157:D157"/>
    <mergeCell ref="B158:D158"/>
    <mergeCell ref="B159:D159"/>
    <mergeCell ref="B160:D160"/>
    <mergeCell ref="B161:D161"/>
    <mergeCell ref="B162:D162"/>
    <mergeCell ref="B163:D163"/>
    <mergeCell ref="B164:D164"/>
    <mergeCell ref="B165:D165"/>
    <mergeCell ref="B166:D166"/>
    <mergeCell ref="B175:D175"/>
    <mergeCell ref="B171:D171"/>
    <mergeCell ref="B172:D172"/>
    <mergeCell ref="B173:D173"/>
    <mergeCell ref="B174:D174"/>
    <mergeCell ref="B167:D167"/>
    <mergeCell ref="B168:D168"/>
    <mergeCell ref="B176:D176"/>
    <mergeCell ref="B177:D177"/>
    <mergeCell ref="B178:D178"/>
    <mergeCell ref="B179:D179"/>
    <mergeCell ref="B180:D180"/>
    <mergeCell ref="B181:D181"/>
    <mergeCell ref="B182:D182"/>
    <mergeCell ref="B183:D183"/>
    <mergeCell ref="B184:D184"/>
    <mergeCell ref="B185:D185"/>
    <mergeCell ref="B186:D186"/>
    <mergeCell ref="B187:D187"/>
    <mergeCell ref="B188:D188"/>
    <mergeCell ref="B189:D189"/>
    <mergeCell ref="B190:D190"/>
    <mergeCell ref="B191:D191"/>
    <mergeCell ref="B192:D192"/>
    <mergeCell ref="B193:D193"/>
    <mergeCell ref="B194:D194"/>
    <mergeCell ref="B195:D195"/>
    <mergeCell ref="B196:D196"/>
    <mergeCell ref="B197:D197"/>
    <mergeCell ref="B198:D198"/>
    <mergeCell ref="B199:D199"/>
    <mergeCell ref="B200:D200"/>
    <mergeCell ref="B201:D201"/>
    <mergeCell ref="B202:D202"/>
    <mergeCell ref="B205:D205"/>
    <mergeCell ref="B206:D206"/>
    <mergeCell ref="B207:D207"/>
    <mergeCell ref="B208:D208"/>
    <mergeCell ref="B209:D209"/>
    <mergeCell ref="B210:D210"/>
    <mergeCell ref="B211:D211"/>
    <mergeCell ref="B212:D212"/>
    <mergeCell ref="B213:D213"/>
    <mergeCell ref="B214:D214"/>
    <mergeCell ref="B215:D215"/>
    <mergeCell ref="B216:D216"/>
    <mergeCell ref="B217:D217"/>
    <mergeCell ref="B218:D218"/>
    <mergeCell ref="B219:D219"/>
    <mergeCell ref="B222:D222"/>
    <mergeCell ref="B223:D223"/>
    <mergeCell ref="B220:D220"/>
    <mergeCell ref="B221:D221"/>
    <mergeCell ref="B224:D224"/>
    <mergeCell ref="B225:D225"/>
    <mergeCell ref="B226:D226"/>
    <mergeCell ref="B227:D227"/>
    <mergeCell ref="B228:D228"/>
    <mergeCell ref="B229:D229"/>
    <mergeCell ref="B230:D230"/>
    <mergeCell ref="B231:D231"/>
    <mergeCell ref="B232:D232"/>
    <mergeCell ref="B251:D251"/>
    <mergeCell ref="B252:D252"/>
    <mergeCell ref="B247:D247"/>
    <mergeCell ref="B243:D243"/>
    <mergeCell ref="B244:D244"/>
    <mergeCell ref="B245:D245"/>
    <mergeCell ref="B238:D238"/>
    <mergeCell ref="B239:D239"/>
    <mergeCell ref="B234:D234"/>
    <mergeCell ref="B255:D255"/>
    <mergeCell ref="B256:D256"/>
    <mergeCell ref="B257:D257"/>
    <mergeCell ref="B258:D258"/>
    <mergeCell ref="B259:D259"/>
    <mergeCell ref="B260:D260"/>
    <mergeCell ref="B261:D261"/>
    <mergeCell ref="B262:D262"/>
    <mergeCell ref="B263:D263"/>
    <mergeCell ref="B264:D264"/>
    <mergeCell ref="B265:D265"/>
    <mergeCell ref="B266:D266"/>
    <mergeCell ref="B267:D267"/>
    <mergeCell ref="B268:D268"/>
    <mergeCell ref="B269:D269"/>
    <mergeCell ref="B270:D270"/>
    <mergeCell ref="B281:D281"/>
    <mergeCell ref="B282:D282"/>
    <mergeCell ref="B271:D271"/>
    <mergeCell ref="B272:D272"/>
    <mergeCell ref="B274:D274"/>
    <mergeCell ref="B273:D273"/>
    <mergeCell ref="B279:D279"/>
    <mergeCell ref="B275:D275"/>
    <mergeCell ref="B278:D278"/>
    <mergeCell ref="B283:D283"/>
    <mergeCell ref="B284:D284"/>
    <mergeCell ref="B285:D285"/>
    <mergeCell ref="B286:D286"/>
    <mergeCell ref="B287:D287"/>
    <mergeCell ref="B288:D288"/>
    <mergeCell ref="B289:D289"/>
    <mergeCell ref="B290:D290"/>
    <mergeCell ref="B291:D291"/>
    <mergeCell ref="B292:D292"/>
    <mergeCell ref="B293:D293"/>
    <mergeCell ref="B294:D294"/>
    <mergeCell ref="B295:D295"/>
    <mergeCell ref="B296:D296"/>
    <mergeCell ref="B297:D297"/>
    <mergeCell ref="B298:D298"/>
    <mergeCell ref="B299:D299"/>
    <mergeCell ref="B300:D300"/>
    <mergeCell ref="B301:D301"/>
    <mergeCell ref="B302:D302"/>
    <mergeCell ref="B303:D303"/>
    <mergeCell ref="B304:D304"/>
    <mergeCell ref="B305:D305"/>
    <mergeCell ref="B306:D306"/>
    <mergeCell ref="B307:D307"/>
    <mergeCell ref="B308:D308"/>
    <mergeCell ref="B309:D309"/>
    <mergeCell ref="B310:D310"/>
    <mergeCell ref="B311:D311"/>
    <mergeCell ref="B312:D312"/>
    <mergeCell ref="B313:D313"/>
    <mergeCell ref="B314:D314"/>
    <mergeCell ref="B315:D315"/>
    <mergeCell ref="B316:D316"/>
    <mergeCell ref="B317:D317"/>
    <mergeCell ref="B318:D318"/>
    <mergeCell ref="B319:D319"/>
    <mergeCell ref="B320:D320"/>
    <mergeCell ref="B321:D321"/>
    <mergeCell ref="B322:D322"/>
    <mergeCell ref="B323:D323"/>
    <mergeCell ref="B324:D324"/>
    <mergeCell ref="B325:D325"/>
    <mergeCell ref="B326:D326"/>
    <mergeCell ref="D356:E356"/>
    <mergeCell ref="B345:D345"/>
    <mergeCell ref="B346:D346"/>
    <mergeCell ref="B347:D347"/>
    <mergeCell ref="B348:D348"/>
    <mergeCell ref="B351:D351"/>
    <mergeCell ref="B349:D349"/>
    <mergeCell ref="B350:D350"/>
    <mergeCell ref="B343:D343"/>
    <mergeCell ref="B344:D344"/>
    <mergeCell ref="B331:D331"/>
    <mergeCell ref="B332:D332"/>
    <mergeCell ref="B339:D339"/>
    <mergeCell ref="B340:D340"/>
    <mergeCell ref="B333:D333"/>
    <mergeCell ref="B334:D334"/>
    <mergeCell ref="B335:D335"/>
    <mergeCell ref="B336:D336"/>
    <mergeCell ref="B327:D327"/>
    <mergeCell ref="B328:D328"/>
    <mergeCell ref="B329:D329"/>
    <mergeCell ref="B330:D330"/>
    <mergeCell ref="B341:D341"/>
    <mergeCell ref="B342:D342"/>
    <mergeCell ref="B337:D337"/>
    <mergeCell ref="B338:D338"/>
    <mergeCell ref="A38:G38"/>
    <mergeCell ref="A37:G37"/>
    <mergeCell ref="A39:G39"/>
    <mergeCell ref="B106:D106"/>
    <mergeCell ref="A40:B40"/>
  </mergeCells>
  <printOptions/>
  <pageMargins left="0.75" right="0.75" top="1" bottom="1" header="0.5" footer="0.5"/>
  <pageSetup horizontalDpi="600" verticalDpi="600" orientation="landscape" paperSize="9" r:id="rId2"/>
  <headerFooter alignWithMargins="0">
    <oddFooter>&amp;C&amp;P</oddFooter>
  </headerFooter>
  <ignoredErrors>
    <ignoredError sqref="F336:G336 D54" formula="1"/>
    <ignoredError sqref="F152:G152 E247 E22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2012-11-22T07:49:22Z</cp:lastPrinted>
  <dcterms:created xsi:type="dcterms:W3CDTF">2012-11-15T09:56:46Z</dcterms:created>
  <dcterms:modified xsi:type="dcterms:W3CDTF">2012-12-11T11:05:22Z</dcterms:modified>
  <cp:category/>
  <cp:version/>
  <cp:contentType/>
  <cp:contentStatus/>
</cp:coreProperties>
</file>